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 codeName="{E757BCB4-07E6-AE0B-56E0-F0EEF7A6E26C}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C:\Users\서정민\Desktop\Dropbox\☆ 퀀트방식클럽\퀀트클럽\◆ 매매 도우미 파일\"/>
    </mc:Choice>
  </mc:AlternateContent>
  <xr:revisionPtr revIDLastSave="0" documentId="13_ncr:1_{B08A9C49-8ABD-4B7C-AA17-9B9CA3F556B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사용방법" sheetId="7" r:id="rId1"/>
    <sheet name="신규매수" sheetId="6" r:id="rId2"/>
    <sheet name="교체매매" sheetId="4" r:id="rId3"/>
    <sheet name="계산" sheetId="1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20" i="1" l="1"/>
  <c r="AC20" i="1" s="1"/>
  <c r="AA21" i="1"/>
  <c r="AC21" i="1" s="1"/>
  <c r="AA19" i="1"/>
  <c r="AC19" i="1" s="1"/>
  <c r="AA18" i="1"/>
  <c r="AC18" i="1" s="1"/>
  <c r="AA17" i="1"/>
  <c r="AC17" i="1" s="1"/>
  <c r="AA36" i="1"/>
  <c r="AC36" i="1" s="1"/>
  <c r="AA35" i="1"/>
  <c r="AC35" i="1" s="1"/>
  <c r="AA34" i="1"/>
  <c r="AC34" i="1" s="1"/>
  <c r="AA33" i="1"/>
  <c r="AC33" i="1" s="1"/>
  <c r="AA32" i="1"/>
  <c r="AC32" i="1" s="1"/>
  <c r="AA31" i="1"/>
  <c r="AC31" i="1" s="1"/>
  <c r="AA30" i="1"/>
  <c r="AC30" i="1" s="1"/>
  <c r="AA29" i="1"/>
  <c r="AC29" i="1" s="1"/>
  <c r="AA28" i="1"/>
  <c r="AC28" i="1" s="1"/>
  <c r="AA27" i="1"/>
  <c r="AC27" i="1" s="1"/>
  <c r="AA26" i="1"/>
  <c r="AC26" i="1" s="1"/>
  <c r="AA25" i="1"/>
  <c r="AC25" i="1" s="1"/>
  <c r="AA24" i="1"/>
  <c r="AC24" i="1" s="1"/>
  <c r="AA23" i="1"/>
  <c r="AC23" i="1" s="1"/>
  <c r="AA22" i="1"/>
  <c r="AC22" i="1" s="1"/>
  <c r="AA16" i="1"/>
  <c r="AC16" i="1" s="1"/>
  <c r="AA15" i="1"/>
  <c r="AC15" i="1" s="1"/>
  <c r="AA14" i="1"/>
  <c r="AC14" i="1" s="1"/>
  <c r="AA13" i="1"/>
  <c r="AC13" i="1" s="1"/>
  <c r="AA12" i="1"/>
  <c r="AC12" i="1" s="1"/>
  <c r="AB8" i="1" l="1"/>
  <c r="AB9" i="1" s="1"/>
  <c r="AB7" i="1"/>
  <c r="M58" i="1" l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C4" i="1" l="1"/>
  <c r="C3" i="1"/>
  <c r="L58" i="1"/>
  <c r="K58" i="1"/>
  <c r="J58" i="1"/>
  <c r="I58" i="1"/>
  <c r="L57" i="1"/>
  <c r="K57" i="1"/>
  <c r="J57" i="1"/>
  <c r="I57" i="1"/>
  <c r="L56" i="1"/>
  <c r="K56" i="1"/>
  <c r="J56" i="1"/>
  <c r="I56" i="1"/>
  <c r="L55" i="1"/>
  <c r="K55" i="1"/>
  <c r="J55" i="1"/>
  <c r="I55" i="1"/>
  <c r="R55" i="1" s="1"/>
  <c r="L54" i="1"/>
  <c r="K54" i="1"/>
  <c r="J54" i="1"/>
  <c r="I54" i="1"/>
  <c r="L53" i="1"/>
  <c r="K53" i="1"/>
  <c r="J53" i="1"/>
  <c r="I53" i="1"/>
  <c r="L52" i="1"/>
  <c r="K52" i="1"/>
  <c r="J52" i="1"/>
  <c r="I52" i="1"/>
  <c r="R52" i="1" s="1"/>
  <c r="L51" i="1"/>
  <c r="K51" i="1"/>
  <c r="J51" i="1"/>
  <c r="I51" i="1"/>
  <c r="R51" i="1" s="1"/>
  <c r="L50" i="1"/>
  <c r="K50" i="1"/>
  <c r="J50" i="1"/>
  <c r="I50" i="1"/>
  <c r="R50" i="1" s="1"/>
  <c r="L49" i="1"/>
  <c r="K49" i="1"/>
  <c r="J49" i="1"/>
  <c r="I49" i="1"/>
  <c r="L48" i="1"/>
  <c r="K48" i="1"/>
  <c r="J48" i="1"/>
  <c r="I48" i="1"/>
  <c r="R48" i="1" s="1"/>
  <c r="L47" i="1"/>
  <c r="K47" i="1"/>
  <c r="J47" i="1"/>
  <c r="I47" i="1"/>
  <c r="R47" i="1" s="1"/>
  <c r="L46" i="1"/>
  <c r="K46" i="1"/>
  <c r="J46" i="1"/>
  <c r="I46" i="1"/>
  <c r="R46" i="1" s="1"/>
  <c r="L45" i="1"/>
  <c r="K45" i="1"/>
  <c r="J45" i="1"/>
  <c r="I45" i="1"/>
  <c r="L44" i="1"/>
  <c r="K44" i="1"/>
  <c r="J44" i="1"/>
  <c r="I44" i="1"/>
  <c r="L43" i="1"/>
  <c r="K43" i="1"/>
  <c r="J43" i="1"/>
  <c r="I43" i="1"/>
  <c r="R43" i="1" s="1"/>
  <c r="L42" i="1"/>
  <c r="K42" i="1"/>
  <c r="J42" i="1"/>
  <c r="I42" i="1"/>
  <c r="R42" i="1" s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7" i="1"/>
  <c r="E17" i="1"/>
  <c r="C33" i="1"/>
  <c r="B33" i="1"/>
  <c r="C32" i="1"/>
  <c r="B32" i="1"/>
  <c r="C31" i="1"/>
  <c r="B31" i="1"/>
  <c r="C30" i="1"/>
  <c r="B30" i="1"/>
  <c r="C29" i="1"/>
  <c r="B29" i="1"/>
  <c r="C28" i="1"/>
  <c r="B28" i="1"/>
  <c r="C27" i="1"/>
  <c r="B27" i="1"/>
  <c r="C26" i="1"/>
  <c r="B26" i="1"/>
  <c r="C25" i="1"/>
  <c r="B25" i="1"/>
  <c r="C24" i="1"/>
  <c r="B24" i="1"/>
  <c r="C23" i="1"/>
  <c r="B23" i="1"/>
  <c r="C22" i="1"/>
  <c r="B22" i="1"/>
  <c r="C21" i="1"/>
  <c r="B21" i="1"/>
  <c r="C20" i="1"/>
  <c r="B20" i="1"/>
  <c r="C19" i="1"/>
  <c r="B19" i="1"/>
  <c r="C18" i="1"/>
  <c r="B18" i="1"/>
  <c r="C17" i="1"/>
  <c r="B17" i="1"/>
  <c r="C16" i="1"/>
  <c r="B16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F9" i="1"/>
  <c r="E9" i="1"/>
  <c r="C15" i="1"/>
  <c r="B15" i="1"/>
  <c r="C14" i="1"/>
  <c r="B14" i="1"/>
  <c r="C13" i="1"/>
  <c r="B13" i="1"/>
  <c r="C12" i="1"/>
  <c r="B12" i="1"/>
  <c r="C11" i="1"/>
  <c r="B11" i="1"/>
  <c r="C10" i="1"/>
  <c r="B10" i="1"/>
  <c r="C9" i="1"/>
  <c r="B9" i="1"/>
  <c r="F6" i="1" l="1"/>
  <c r="J40" i="1"/>
  <c r="I40" i="1"/>
  <c r="R40" i="1" s="1"/>
  <c r="M38" i="1"/>
  <c r="M34" i="1"/>
  <c r="M30" i="1"/>
  <c r="M26" i="1"/>
  <c r="M22" i="1"/>
  <c r="M18" i="1"/>
  <c r="M14" i="1"/>
  <c r="M10" i="1"/>
  <c r="M41" i="1"/>
  <c r="M37" i="1"/>
  <c r="M33" i="1"/>
  <c r="M29" i="1"/>
  <c r="M25" i="1"/>
  <c r="M21" i="1"/>
  <c r="M17" i="1"/>
  <c r="M9" i="1"/>
  <c r="M40" i="1"/>
  <c r="M36" i="1"/>
  <c r="M32" i="1"/>
  <c r="M28" i="1"/>
  <c r="M24" i="1"/>
  <c r="M20" i="1"/>
  <c r="M16" i="1"/>
  <c r="M12" i="1"/>
  <c r="M39" i="1"/>
  <c r="M35" i="1"/>
  <c r="M31" i="1"/>
  <c r="M27" i="1"/>
  <c r="M23" i="1"/>
  <c r="M19" i="1"/>
  <c r="M15" i="1"/>
  <c r="M11" i="1"/>
  <c r="M13" i="1"/>
  <c r="I41" i="1"/>
  <c r="R41" i="1" s="1"/>
  <c r="J41" i="1"/>
  <c r="J37" i="1"/>
  <c r="I39" i="1"/>
  <c r="R39" i="1" s="1"/>
  <c r="I38" i="1"/>
  <c r="R38" i="1" s="1"/>
  <c r="J39" i="1"/>
  <c r="I37" i="1"/>
  <c r="J38" i="1"/>
  <c r="J36" i="1"/>
  <c r="I36" i="1"/>
  <c r="R36" i="1" s="1"/>
  <c r="I10" i="1"/>
  <c r="R10" i="1" s="1"/>
  <c r="J34" i="1"/>
  <c r="J35" i="1"/>
  <c r="J26" i="1"/>
  <c r="J33" i="1"/>
  <c r="J14" i="1"/>
  <c r="J24" i="1"/>
  <c r="J25" i="1"/>
  <c r="J30" i="1"/>
  <c r="J23" i="1"/>
  <c r="I32" i="1"/>
  <c r="R32" i="1" s="1"/>
  <c r="J10" i="1"/>
  <c r="I13" i="1"/>
  <c r="I15" i="1"/>
  <c r="R15" i="1" s="1"/>
  <c r="I11" i="1"/>
  <c r="J13" i="1"/>
  <c r="I16" i="1"/>
  <c r="R16" i="1" s="1"/>
  <c r="I19" i="1"/>
  <c r="R19" i="1" s="1"/>
  <c r="I9" i="1"/>
  <c r="R9" i="1" s="1"/>
  <c r="I12" i="1"/>
  <c r="R12" i="1" s="1"/>
  <c r="I14" i="1"/>
  <c r="R14" i="1" s="1"/>
  <c r="I17" i="1"/>
  <c r="R17" i="1" s="1"/>
  <c r="J12" i="1"/>
  <c r="N43" i="1"/>
  <c r="N47" i="1"/>
  <c r="N51" i="1"/>
  <c r="N55" i="1"/>
  <c r="I21" i="1"/>
  <c r="R21" i="1" s="1"/>
  <c r="I22" i="1"/>
  <c r="R22" i="1" s="1"/>
  <c r="I20" i="1"/>
  <c r="R20" i="1" s="1"/>
  <c r="I18" i="1"/>
  <c r="R18" i="1" s="1"/>
  <c r="J9" i="1"/>
  <c r="J17" i="1"/>
  <c r="J28" i="1"/>
  <c r="J29" i="1"/>
  <c r="J16" i="1"/>
  <c r="J18" i="1"/>
  <c r="J20" i="1"/>
  <c r="J22" i="1"/>
  <c r="J31" i="1"/>
  <c r="J27" i="1"/>
  <c r="J32" i="1"/>
  <c r="J11" i="1"/>
  <c r="J15" i="1"/>
  <c r="J19" i="1"/>
  <c r="J21" i="1"/>
  <c r="N44" i="1"/>
  <c r="N45" i="1"/>
  <c r="N48" i="1"/>
  <c r="N49" i="1"/>
  <c r="N52" i="1"/>
  <c r="N53" i="1"/>
  <c r="N56" i="1"/>
  <c r="N57" i="1"/>
  <c r="I24" i="1"/>
  <c r="R24" i="1" s="1"/>
  <c r="I28" i="1"/>
  <c r="R28" i="1" s="1"/>
  <c r="I23" i="1"/>
  <c r="R23" i="1" s="1"/>
  <c r="I25" i="1"/>
  <c r="R25" i="1" s="1"/>
  <c r="I27" i="1"/>
  <c r="R27" i="1" s="1"/>
  <c r="I30" i="1"/>
  <c r="I35" i="1"/>
  <c r="I26" i="1"/>
  <c r="R26" i="1" s="1"/>
  <c r="I33" i="1"/>
  <c r="I34" i="1"/>
  <c r="I29" i="1"/>
  <c r="I31" i="1"/>
  <c r="N42" i="1"/>
  <c r="N46" i="1"/>
  <c r="N50" i="1"/>
  <c r="N54" i="1"/>
  <c r="N58" i="1"/>
  <c r="R58" i="1"/>
  <c r="Q58" i="1" s="1"/>
  <c r="R44" i="1"/>
  <c r="Q44" i="1" s="1"/>
  <c r="R54" i="1"/>
  <c r="Q54" i="1" s="1"/>
  <c r="R56" i="1"/>
  <c r="Q56" i="1" s="1"/>
  <c r="Q52" i="1"/>
  <c r="R45" i="1"/>
  <c r="Q45" i="1" s="1"/>
  <c r="R49" i="1"/>
  <c r="Q49" i="1" s="1"/>
  <c r="R53" i="1"/>
  <c r="Q53" i="1" s="1"/>
  <c r="R57" i="1"/>
  <c r="Q57" i="1" s="1"/>
  <c r="Q48" i="1"/>
  <c r="Q51" i="1"/>
  <c r="Q42" i="1"/>
  <c r="Q46" i="1"/>
  <c r="Q47" i="1"/>
  <c r="Q50" i="1"/>
  <c r="Q43" i="1"/>
  <c r="Q55" i="1"/>
  <c r="R11" i="1" l="1"/>
  <c r="Q11" i="1" s="1"/>
  <c r="K11" i="1" s="1"/>
  <c r="Q40" i="1"/>
  <c r="K40" i="1"/>
  <c r="L40" i="1" s="1"/>
  <c r="N40" i="1" s="1"/>
  <c r="Q41" i="1"/>
  <c r="K35" i="1"/>
  <c r="L35" i="1" s="1"/>
  <c r="N35" i="1" s="1"/>
  <c r="K37" i="1"/>
  <c r="L37" i="1" s="1"/>
  <c r="N37" i="1" s="1"/>
  <c r="K41" i="1"/>
  <c r="L41" i="1" s="1"/>
  <c r="N41" i="1" s="1"/>
  <c r="R13" i="1"/>
  <c r="Q13" i="1" s="1"/>
  <c r="Q9" i="1"/>
  <c r="K39" i="1"/>
  <c r="L39" i="1" s="1"/>
  <c r="N39" i="1" s="1"/>
  <c r="R37" i="1"/>
  <c r="Q37" i="1" s="1"/>
  <c r="Q38" i="1"/>
  <c r="Q39" i="1"/>
  <c r="K38" i="1"/>
  <c r="L38" i="1" s="1"/>
  <c r="N38" i="1" s="1"/>
  <c r="Q36" i="1"/>
  <c r="K36" i="1"/>
  <c r="L36" i="1" s="1"/>
  <c r="N36" i="1" s="1"/>
  <c r="K32" i="1"/>
  <c r="L32" i="1" s="1"/>
  <c r="N32" i="1" s="1"/>
  <c r="Q10" i="1"/>
  <c r="K10" i="1" s="1"/>
  <c r="L10" i="1" s="1"/>
  <c r="N10" i="1" s="1"/>
  <c r="R30" i="1"/>
  <c r="Q30" i="1" s="1"/>
  <c r="K30" i="1" s="1"/>
  <c r="L30" i="1" s="1"/>
  <c r="N30" i="1" s="1"/>
  <c r="R29" i="1"/>
  <c r="Q29" i="1" s="1"/>
  <c r="K29" i="1" s="1"/>
  <c r="L29" i="1" s="1"/>
  <c r="R35" i="1"/>
  <c r="Q35" i="1" s="1"/>
  <c r="R34" i="1"/>
  <c r="Q34" i="1" s="1"/>
  <c r="K34" i="1" s="1"/>
  <c r="L34" i="1" s="1"/>
  <c r="N34" i="1" s="1"/>
  <c r="R33" i="1"/>
  <c r="Q33" i="1" s="1"/>
  <c r="K33" i="1" s="1"/>
  <c r="L33" i="1" s="1"/>
  <c r="N33" i="1" s="1"/>
  <c r="Q25" i="1"/>
  <c r="K25" i="1" s="1"/>
  <c r="L25" i="1" s="1"/>
  <c r="N25" i="1" s="1"/>
  <c r="Q20" i="1"/>
  <c r="K20" i="1" s="1"/>
  <c r="L20" i="1" s="1"/>
  <c r="N20" i="1" s="1"/>
  <c r="Q23" i="1"/>
  <c r="K23" i="1" s="1"/>
  <c r="L23" i="1" s="1"/>
  <c r="N23" i="1" s="1"/>
  <c r="Q12" i="1"/>
  <c r="K12" i="1" s="1"/>
  <c r="L12" i="1" s="1"/>
  <c r="N12" i="1" s="1"/>
  <c r="Q24" i="1"/>
  <c r="K24" i="1" s="1"/>
  <c r="L24" i="1" s="1"/>
  <c r="N24" i="1" s="1"/>
  <c r="Q21" i="1"/>
  <c r="K21" i="1" s="1"/>
  <c r="L21" i="1" s="1"/>
  <c r="N21" i="1" s="1"/>
  <c r="Q19" i="1"/>
  <c r="K19" i="1" s="1"/>
  <c r="L19" i="1" s="1"/>
  <c r="N19" i="1" s="1"/>
  <c r="Q22" i="1"/>
  <c r="K22" i="1" s="1"/>
  <c r="L22" i="1" s="1"/>
  <c r="N22" i="1" s="1"/>
  <c r="Q16" i="1"/>
  <c r="K16" i="1" s="1"/>
  <c r="L16" i="1" s="1"/>
  <c r="N16" i="1" s="1"/>
  <c r="Q14" i="1"/>
  <c r="K14" i="1" s="1"/>
  <c r="L14" i="1" s="1"/>
  <c r="N14" i="1" s="1"/>
  <c r="Q17" i="1"/>
  <c r="K17" i="1" s="1"/>
  <c r="L17" i="1" s="1"/>
  <c r="N17" i="1" s="1"/>
  <c r="Q18" i="1"/>
  <c r="K18" i="1" s="1"/>
  <c r="L18" i="1" s="1"/>
  <c r="N18" i="1" s="1"/>
  <c r="Q32" i="1"/>
  <c r="R31" i="1"/>
  <c r="Q31" i="1" s="1"/>
  <c r="K31" i="1" s="1"/>
  <c r="L31" i="1" s="1"/>
  <c r="N31" i="1" s="1"/>
  <c r="Q15" i="1"/>
  <c r="K15" i="1" s="1"/>
  <c r="L15" i="1" s="1"/>
  <c r="N15" i="1" s="1"/>
  <c r="Q28" i="1"/>
  <c r="K28" i="1" s="1"/>
  <c r="L28" i="1" s="1"/>
  <c r="N28" i="1" s="1"/>
  <c r="Q26" i="1"/>
  <c r="K26" i="1" s="1"/>
  <c r="L26" i="1" s="1"/>
  <c r="N26" i="1" s="1"/>
  <c r="Q27" i="1"/>
  <c r="K27" i="1" s="1"/>
  <c r="L27" i="1" s="1"/>
  <c r="N27" i="1" s="1"/>
  <c r="K9" i="1" l="1"/>
  <c r="L9" i="1" s="1"/>
  <c r="N9" i="1" s="1"/>
  <c r="L11" i="1"/>
  <c r="N11" i="1" s="1"/>
  <c r="K13" i="1"/>
  <c r="L13" i="1" s="1"/>
  <c r="N13" i="1" s="1"/>
  <c r="N29" i="1"/>
  <c r="N3" i="1" l="1"/>
  <c r="N4" i="1" s="1"/>
</calcChain>
</file>

<file path=xl/sharedStrings.xml><?xml version="1.0" encoding="utf-8"?>
<sst xmlns="http://schemas.openxmlformats.org/spreadsheetml/2006/main" count="109" uniqueCount="80">
  <si>
    <t>날짜입력</t>
    <phoneticPr fontId="3" type="noConversion"/>
  </si>
  <si>
    <t>종목명</t>
    <phoneticPr fontId="8" type="noConversion"/>
  </si>
  <si>
    <t>현재주가</t>
    <phoneticPr fontId="8" type="noConversion"/>
  </si>
  <si>
    <t>보유</t>
    <phoneticPr fontId="8" type="noConversion"/>
  </si>
  <si>
    <t>매매</t>
    <phoneticPr fontId="8" type="noConversion"/>
  </si>
  <si>
    <t>최종</t>
    <phoneticPr fontId="8" type="noConversion"/>
  </si>
  <si>
    <t>의견</t>
    <phoneticPr fontId="8" type="noConversion"/>
  </si>
  <si>
    <t>목표투자금액</t>
    <phoneticPr fontId="8" type="noConversion"/>
  </si>
  <si>
    <t>실제투자금액</t>
    <phoneticPr fontId="8" type="noConversion"/>
  </si>
  <si>
    <t>자료1</t>
    <phoneticPr fontId="8" type="noConversion"/>
  </si>
  <si>
    <t>자료2</t>
    <phoneticPr fontId="8" type="noConversion"/>
  </si>
  <si>
    <t>종목명</t>
    <phoneticPr fontId="8" type="noConversion"/>
  </si>
  <si>
    <t>현재주가</t>
    <phoneticPr fontId="8" type="noConversion"/>
  </si>
  <si>
    <t>종목명</t>
    <phoneticPr fontId="8" type="noConversion"/>
  </si>
  <si>
    <t>매수/보유수량</t>
    <phoneticPr fontId="8" type="noConversion"/>
  </si>
  <si>
    <t>입력 해야하는 부분</t>
    <phoneticPr fontId="3" type="noConversion"/>
  </si>
  <si>
    <t>투자금액</t>
    <phoneticPr fontId="3" type="noConversion"/>
  </si>
  <si>
    <t>남은현금</t>
    <phoneticPr fontId="3" type="noConversion"/>
  </si>
  <si>
    <t>기존 보유 현황</t>
    <phoneticPr fontId="3" type="noConversion"/>
  </si>
  <si>
    <t>새 포트</t>
    <phoneticPr fontId="3" type="noConversion"/>
  </si>
  <si>
    <t>매매내역</t>
    <phoneticPr fontId="3" type="noConversion"/>
  </si>
  <si>
    <t>투자금액</t>
    <phoneticPr fontId="3" type="noConversion"/>
  </si>
  <si>
    <t>남은현금</t>
    <phoneticPr fontId="3" type="noConversion"/>
  </si>
  <si>
    <t>총투자금액(원)</t>
    <phoneticPr fontId="3" type="noConversion"/>
  </si>
  <si>
    <t>신규매수</t>
    <phoneticPr fontId="3" type="noConversion"/>
  </si>
  <si>
    <t>데이터</t>
    <phoneticPr fontId="3" type="noConversion"/>
  </si>
  <si>
    <t>새포트개수</t>
    <phoneticPr fontId="3" type="noConversion"/>
  </si>
  <si>
    <t>종목명</t>
    <phoneticPr fontId="3" type="noConversion"/>
  </si>
  <si>
    <t>현재주가</t>
    <phoneticPr fontId="8" type="noConversion"/>
  </si>
  <si>
    <t>종목명</t>
    <phoneticPr fontId="8" type="noConversion"/>
  </si>
  <si>
    <t>매매구분 및 수량</t>
    <phoneticPr fontId="3" type="noConversion"/>
  </si>
  <si>
    <t>매매주식수</t>
    <phoneticPr fontId="8" type="noConversion"/>
  </si>
  <si>
    <t>&lt;진행순서&gt;</t>
    <phoneticPr fontId="3" type="noConversion"/>
  </si>
  <si>
    <t>1. 초록색 부분을 모두 삭제합니다.</t>
    <phoneticPr fontId="3" type="noConversion"/>
  </si>
  <si>
    <t>2. '초기화' 버튼을 누릅니다.</t>
    <phoneticPr fontId="3" type="noConversion"/>
  </si>
  <si>
    <t>→ '초기화'를 누르면 매매내역과 매매구분 및 수량이 초기화돼, 모두 빈칸으로 나옵니다.</t>
    <phoneticPr fontId="3" type="noConversion"/>
  </si>
  <si>
    <t>3. 초록색 부분을 입력합니다.</t>
    <phoneticPr fontId="3" type="noConversion"/>
  </si>
  <si>
    <t>→ 기존 보유현황, 새 포트 입력</t>
    <phoneticPr fontId="3" type="noConversion"/>
  </si>
  <si>
    <t>4. '매매수량 계산'을 누르면 매매수량이 자동으로 계산됩니다.</t>
    <phoneticPr fontId="3" type="noConversion"/>
  </si>
  <si>
    <t>5. 매매수량 확인 후, 수량에 맞춰 매매합니다.</t>
    <phoneticPr fontId="3" type="noConversion"/>
  </si>
  <si>
    <t>매매내역</t>
    <phoneticPr fontId="3" type="noConversion"/>
  </si>
  <si>
    <t>새 포트</t>
    <phoneticPr fontId="3" type="noConversion"/>
  </si>
  <si>
    <t>종목명</t>
    <phoneticPr fontId="8" type="noConversion"/>
  </si>
  <si>
    <t>전량매도</t>
    <phoneticPr fontId="3" type="noConversion"/>
  </si>
  <si>
    <t>종목명</t>
    <phoneticPr fontId="8" type="noConversion"/>
  </si>
  <si>
    <t>매매주식수</t>
    <phoneticPr fontId="8" type="noConversion"/>
  </si>
  <si>
    <t>기존 보유 현황</t>
    <phoneticPr fontId="3" type="noConversion"/>
  </si>
  <si>
    <t>보유수량</t>
    <phoneticPr fontId="8" type="noConversion"/>
  </si>
  <si>
    <t>날짜입력</t>
    <phoneticPr fontId="3" type="noConversion"/>
  </si>
  <si>
    <t>총투자금액</t>
    <phoneticPr fontId="3" type="noConversion"/>
  </si>
  <si>
    <t>매수수량</t>
  </si>
  <si>
    <t>매수수량</t>
    <phoneticPr fontId="8" type="noConversion"/>
  </si>
  <si>
    <t>종목명</t>
  </si>
  <si>
    <t>날짜입력</t>
  </si>
  <si>
    <t>투자금액</t>
  </si>
  <si>
    <t>총투자금액(원)</t>
  </si>
  <si>
    <t>남은현금</t>
  </si>
  <si>
    <t>현재주가</t>
  </si>
  <si>
    <t>신규매수 계산</t>
    <phoneticPr fontId="3" type="noConversion"/>
  </si>
  <si>
    <t>종목수</t>
    <phoneticPr fontId="3" type="noConversion"/>
  </si>
  <si>
    <t>→ '초기화'를 누르면 매매내역이 모두 삭제됩니다.</t>
    <phoneticPr fontId="3" type="noConversion"/>
  </si>
  <si>
    <t>목표투자금액</t>
    <phoneticPr fontId="3" type="noConversion"/>
  </si>
  <si>
    <t>실제투자금액</t>
    <phoneticPr fontId="3" type="noConversion"/>
  </si>
  <si>
    <t>→ 매수할 종목의 종목명, 현재주가를 입력하시면 됩니다.</t>
    <phoneticPr fontId="3" type="noConversion"/>
  </si>
  <si>
    <t>4. '매매수량 계산'을 누르면 매수수량이 자동으로 계산됩니다.</t>
    <phoneticPr fontId="3" type="noConversion"/>
  </si>
  <si>
    <t>5. 매수수량 확인 후, 수량에 맞춰 매매합니다.</t>
    <phoneticPr fontId="3" type="noConversion"/>
  </si>
  <si>
    <t>* 이미 보유한 종목이 있어, 교체매매를 진행하시는 분은 [결과]시트를 이용해주세요.</t>
    <phoneticPr fontId="3" type="noConversion"/>
  </si>
  <si>
    <t>* 이 시트는 처음으로 포트 종목을 매수하시는 분을 위한 시트입니다.</t>
    <phoneticPr fontId="3" type="noConversion"/>
  </si>
  <si>
    <t>* 초록색 부분만 입력하시면 됩니다.</t>
    <phoneticPr fontId="3" type="noConversion"/>
  </si>
  <si>
    <t>수량유지</t>
    <phoneticPr fontId="3" type="noConversion"/>
  </si>
  <si>
    <t>[필독!]</t>
    <phoneticPr fontId="3" type="noConversion"/>
  </si>
  <si>
    <t>1. 입력하는 칸 외, 다른 셀은 편집하지 마시기 바랍니다. 에러가 날 수 있습니다.</t>
    <phoneticPr fontId="3" type="noConversion"/>
  </si>
  <si>
    <t>* 퀀트 매매를 처음 하시는 분들은 [신규매수] 시트를 사용해주세요.</t>
    <phoneticPr fontId="8" type="noConversion"/>
  </si>
  <si>
    <t>&lt;사용방법&gt;</t>
    <phoneticPr fontId="3" type="noConversion"/>
  </si>
  <si>
    <t>1. 퀀트클럽 첫 매수 하시는 분들은 '신규매수'탭을, 이미 보유한 종목이 있으신 분들은 '교체매매'탭을 사용해주세요.</t>
    <phoneticPr fontId="3" type="noConversion"/>
  </si>
  <si>
    <t xml:space="preserve">2. '신규매수'탭, '교체매매'탭에 각각의 사용방법이 기재되어있습니다. 참고해주세요. </t>
    <phoneticPr fontId="3" type="noConversion"/>
  </si>
  <si>
    <t>현재주가</t>
    <phoneticPr fontId="3" type="noConversion"/>
  </si>
  <si>
    <t>3. 이 파일은 2024년 12월 31일까지 사용이 가능하고, 이후에는 기능이 정상적으로 작동하지 않습니다.</t>
    <phoneticPr fontId="3" type="noConversion"/>
  </si>
  <si>
    <t xml:space="preserve">   2025년에 사용 가능한 파일은 2024년 12월 이후에 퀀트클럽 홈페이지에서 다운받아주세요.</t>
    <phoneticPr fontId="3" type="noConversion"/>
  </si>
  <si>
    <t>2. 이 파일은 2024년 12월 31일까지 사용이 가능하고, 이후에는 기능이 정상적으로 작동하지 않습니다.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</si>
</sst>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_);[Red]\(#,##0\)"/>
    <numFmt numFmtId="177" formatCode="#,##0_ "/>
  </numFmts>
  <fonts count="35" x14ac:knownFonts="1">
    <font>
      <sz val="10"/>
      <color theme="1"/>
      <name val="맑은 고딕"/>
      <family val="2"/>
      <charset val="129"/>
      <scheme val="minor"/>
    </font>
    <font>
      <sz val="9"/>
      <color theme="1"/>
      <name val="맑은 고딕"/>
      <family val="2"/>
      <charset val="129"/>
    </font>
    <font>
      <sz val="9"/>
      <color theme="1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9"/>
      <color rgb="FF000000"/>
      <name val="맑은 고딕"/>
      <family val="3"/>
      <charset val="129"/>
    </font>
    <font>
      <sz val="10"/>
      <color rgb="FF000000"/>
      <name val="맑은 고딕"/>
      <family val="3"/>
      <charset val="129"/>
    </font>
    <font>
      <b/>
      <sz val="10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</font>
    <font>
      <sz val="8"/>
      <name val="맑은 고딕"/>
      <family val="3"/>
      <charset val="129"/>
    </font>
    <font>
      <sz val="9"/>
      <name val="맑은 고딕"/>
      <family val="3"/>
      <charset val="129"/>
    </font>
    <font>
      <sz val="9"/>
      <color theme="1"/>
      <name val="맑은 고딕"/>
      <family val="3"/>
      <charset val="129"/>
    </font>
    <font>
      <b/>
      <sz val="10"/>
      <color theme="0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9"/>
      <color rgb="FF000000"/>
      <name val="맑은 고딕"/>
      <family val="3"/>
      <charset val="129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</font>
    <font>
      <b/>
      <sz val="13"/>
      <color theme="3"/>
      <name val="맑은 고딕"/>
      <family val="2"/>
      <charset val="129"/>
    </font>
    <font>
      <b/>
      <sz val="11"/>
      <color theme="3"/>
      <name val="맑은 고딕"/>
      <family val="2"/>
      <charset val="129"/>
    </font>
    <font>
      <sz val="9"/>
      <color rgb="FF006100"/>
      <name val="맑은 고딕"/>
      <family val="2"/>
      <charset val="129"/>
    </font>
    <font>
      <sz val="9"/>
      <color rgb="FF9C0006"/>
      <name val="맑은 고딕"/>
      <family val="2"/>
      <charset val="129"/>
    </font>
    <font>
      <sz val="9"/>
      <color rgb="FF9C6500"/>
      <name val="맑은 고딕"/>
      <family val="2"/>
      <charset val="129"/>
    </font>
    <font>
      <sz val="9"/>
      <color rgb="FF3F3F76"/>
      <name val="맑은 고딕"/>
      <family val="2"/>
      <charset val="129"/>
    </font>
    <font>
      <b/>
      <sz val="9"/>
      <color rgb="FF3F3F3F"/>
      <name val="맑은 고딕"/>
      <family val="2"/>
      <charset val="129"/>
    </font>
    <font>
      <b/>
      <sz val="9"/>
      <color rgb="FFFA7D00"/>
      <name val="맑은 고딕"/>
      <family val="2"/>
      <charset val="129"/>
    </font>
    <font>
      <sz val="9"/>
      <color rgb="FFFA7D00"/>
      <name val="맑은 고딕"/>
      <family val="2"/>
      <charset val="129"/>
    </font>
    <font>
      <b/>
      <sz val="9"/>
      <color theme="0"/>
      <name val="맑은 고딕"/>
      <family val="2"/>
      <charset val="129"/>
    </font>
    <font>
      <sz val="9"/>
      <color rgb="FFFF0000"/>
      <name val="맑은 고딕"/>
      <family val="2"/>
      <charset val="129"/>
    </font>
    <font>
      <i/>
      <sz val="9"/>
      <color rgb="FF7F7F7F"/>
      <name val="맑은 고딕"/>
      <family val="2"/>
      <charset val="129"/>
    </font>
    <font>
      <b/>
      <sz val="9"/>
      <color theme="1"/>
      <name val="맑은 고딕"/>
      <family val="2"/>
      <charset val="129"/>
    </font>
    <font>
      <sz val="9"/>
      <color theme="0"/>
      <name val="맑은 고딕"/>
      <family val="2"/>
      <charset val="129"/>
    </font>
    <font>
      <b/>
      <sz val="10"/>
      <color rgb="FFFF000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1"/>
      <color theme="2" tint="-0.749992370372631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64"/>
      </bottom>
      <diagonal/>
    </border>
    <border>
      <left style="thin">
        <color theme="2" tint="-0.89999084444715716"/>
      </left>
      <right style="thin">
        <color theme="2" tint="-0.89999084444715716"/>
      </right>
      <top style="thin">
        <color theme="2" tint="-0.89999084444715716"/>
      </top>
      <bottom style="thin">
        <color theme="2" tint="-0.89999084444715716"/>
      </bottom>
      <diagonal/>
    </border>
    <border>
      <left style="thin">
        <color theme="2" tint="-0.89999084444715716"/>
      </left>
      <right style="hair">
        <color theme="2" tint="-0.89996032593768116"/>
      </right>
      <top style="hair">
        <color theme="2" tint="-0.89996032593768116"/>
      </top>
      <bottom style="hair">
        <color theme="2" tint="-0.89996032593768116"/>
      </bottom>
      <diagonal/>
    </border>
    <border>
      <left style="hair">
        <color theme="2" tint="-0.89996032593768116"/>
      </left>
      <right style="thin">
        <color theme="2" tint="-0.89999084444715716"/>
      </right>
      <top style="hair">
        <color theme="2" tint="-0.89996032593768116"/>
      </top>
      <bottom style="hair">
        <color theme="2" tint="-0.89996032593768116"/>
      </bottom>
      <diagonal/>
    </border>
    <border>
      <left style="thin">
        <color theme="2" tint="-0.89999084444715716"/>
      </left>
      <right style="hair">
        <color theme="2" tint="-0.89996032593768116"/>
      </right>
      <top style="hair">
        <color theme="2" tint="-0.89996032593768116"/>
      </top>
      <bottom style="thin">
        <color theme="2" tint="-0.89999084444715716"/>
      </bottom>
      <diagonal/>
    </border>
    <border>
      <left style="hair">
        <color theme="2" tint="-0.89996032593768116"/>
      </left>
      <right style="thin">
        <color theme="2" tint="-0.89999084444715716"/>
      </right>
      <top style="hair">
        <color theme="2" tint="-0.89996032593768116"/>
      </top>
      <bottom style="thin">
        <color theme="2" tint="-0.89999084444715716"/>
      </bottom>
      <diagonal/>
    </border>
    <border>
      <left style="thin">
        <color theme="2" tint="-0.89999084444715716"/>
      </left>
      <right style="hair">
        <color theme="2" tint="-0.89996032593768116"/>
      </right>
      <top/>
      <bottom style="hair">
        <color theme="2" tint="-0.89996032593768116"/>
      </bottom>
      <diagonal/>
    </border>
    <border>
      <left style="hair">
        <color theme="2" tint="-0.89996032593768116"/>
      </left>
      <right style="thin">
        <color theme="2" tint="-0.89999084444715716"/>
      </right>
      <top/>
      <bottom style="hair">
        <color theme="2" tint="-0.89996032593768116"/>
      </bottom>
      <diagonal/>
    </border>
    <border>
      <left style="thin">
        <color theme="2" tint="-0.89999084444715716"/>
      </left>
      <right style="thin">
        <color theme="2" tint="-0.89999084444715716"/>
      </right>
      <top style="thin">
        <color theme="2" tint="-0.89999084444715716"/>
      </top>
      <bottom style="hair">
        <color theme="2" tint="-0.89999084444715716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2" tint="-0.89999084444715716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59">
    <xf numFmtId="0" fontId="0" fillId="0" borderId="0">
      <alignment vertical="center"/>
    </xf>
    <xf numFmtId="0" fontId="10" fillId="0" borderId="0">
      <alignment vertical="center"/>
    </xf>
    <xf numFmtId="41" fontId="12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25" applyNumberFormat="0" applyAlignment="0" applyProtection="0">
      <alignment vertical="center"/>
    </xf>
    <xf numFmtId="0" fontId="22" fillId="11" borderId="26" applyNumberFormat="0" applyAlignment="0" applyProtection="0">
      <alignment vertical="center"/>
    </xf>
    <xf numFmtId="0" fontId="23" fillId="11" borderId="25" applyNumberFormat="0" applyAlignment="0" applyProtection="0">
      <alignment vertical="center"/>
    </xf>
    <xf numFmtId="0" fontId="24" fillId="0" borderId="27" applyNumberFormat="0" applyFill="0" applyAlignment="0" applyProtection="0">
      <alignment vertical="center"/>
    </xf>
    <xf numFmtId="0" fontId="25" fillId="12" borderId="2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29" applyNumberFormat="0" applyFont="0" applyAlignment="0" applyProtection="0">
      <alignment vertical="center"/>
    </xf>
    <xf numFmtId="0" fontId="1" fillId="0" borderId="0">
      <alignment vertical="center"/>
    </xf>
    <xf numFmtId="0" fontId="1" fillId="13" borderId="29" applyNumberFormat="0" applyFont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3" borderId="0" xfId="0" applyFill="1">
      <alignment vertical="center"/>
    </xf>
    <xf numFmtId="177" fontId="0" fillId="3" borderId="1" xfId="0" applyNumberFormat="1" applyFill="1" applyBorder="1">
      <alignment vertical="center"/>
    </xf>
    <xf numFmtId="177" fontId="0" fillId="3" borderId="0" xfId="0" applyNumberFormat="1" applyFill="1">
      <alignment vertical="center"/>
    </xf>
    <xf numFmtId="0" fontId="0" fillId="4" borderId="1" xfId="0" applyFill="1" applyBorder="1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177" fontId="0" fillId="0" borderId="0" xfId="0" applyNumberFormat="1">
      <alignment vertical="center"/>
    </xf>
    <xf numFmtId="0" fontId="4" fillId="0" borderId="0" xfId="0" applyFont="1" applyAlignment="1">
      <alignment vertical="center" wrapText="1"/>
    </xf>
    <xf numFmtId="177" fontId="0" fillId="0" borderId="3" xfId="0" applyNumberFormat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4" fillId="2" borderId="2" xfId="0" applyFont="1" applyFill="1" applyBorder="1" applyAlignment="1">
      <alignment vertical="center" wrapText="1"/>
    </xf>
    <xf numFmtId="3" fontId="5" fillId="5" borderId="12" xfId="0" applyNumberFormat="1" applyFont="1" applyFill="1" applyBorder="1" applyAlignment="1">
      <alignment vertical="center" wrapText="1"/>
    </xf>
    <xf numFmtId="0" fontId="0" fillId="5" borderId="13" xfId="0" applyFill="1" applyBorder="1">
      <alignment vertical="center"/>
    </xf>
    <xf numFmtId="177" fontId="0" fillId="5" borderId="14" xfId="0" applyNumberFormat="1" applyFill="1" applyBorder="1">
      <alignment vertical="center"/>
    </xf>
    <xf numFmtId="176" fontId="0" fillId="5" borderId="13" xfId="0" applyNumberFormat="1" applyFill="1" applyBorder="1">
      <alignment vertical="center"/>
    </xf>
    <xf numFmtId="177" fontId="0" fillId="5" borderId="15" xfId="0" applyNumberFormat="1" applyFill="1" applyBorder="1">
      <alignment vertical="center"/>
    </xf>
    <xf numFmtId="3" fontId="5" fillId="5" borderId="16" xfId="0" applyNumberFormat="1" applyFont="1" applyFill="1" applyBorder="1" applyAlignment="1">
      <alignment vertical="center" wrapText="1"/>
    </xf>
    <xf numFmtId="0" fontId="0" fillId="5" borderId="1" xfId="0" applyFill="1" applyBorder="1">
      <alignment vertical="center"/>
    </xf>
    <xf numFmtId="177" fontId="0" fillId="5" borderId="2" xfId="0" applyNumberFormat="1" applyFill="1" applyBorder="1">
      <alignment vertical="center"/>
    </xf>
    <xf numFmtId="176" fontId="0" fillId="5" borderId="1" xfId="0" applyNumberFormat="1" applyFill="1" applyBorder="1">
      <alignment vertical="center"/>
    </xf>
    <xf numFmtId="0" fontId="0" fillId="5" borderId="3" xfId="0" applyFill="1" applyBorder="1" applyAlignment="1">
      <alignment horizontal="center" vertical="center"/>
    </xf>
    <xf numFmtId="177" fontId="0" fillId="5" borderId="17" xfId="0" applyNumberFormat="1" applyFill="1" applyBorder="1">
      <alignment vertical="center"/>
    </xf>
    <xf numFmtId="3" fontId="5" fillId="5" borderId="18" xfId="0" applyNumberFormat="1" applyFont="1" applyFill="1" applyBorder="1" applyAlignment="1">
      <alignment vertical="center" wrapText="1"/>
    </xf>
    <xf numFmtId="0" fontId="0" fillId="5" borderId="19" xfId="0" applyFill="1" applyBorder="1">
      <alignment vertical="center"/>
    </xf>
    <xf numFmtId="177" fontId="0" fillId="5" borderId="20" xfId="0" applyNumberFormat="1" applyFill="1" applyBorder="1">
      <alignment vertical="center"/>
    </xf>
    <xf numFmtId="176" fontId="0" fillId="5" borderId="19" xfId="0" applyNumberFormat="1" applyFill="1" applyBorder="1">
      <alignment vertical="center"/>
    </xf>
    <xf numFmtId="177" fontId="0" fillId="5" borderId="21" xfId="0" applyNumberFormat="1" applyFill="1" applyBorder="1">
      <alignment vertical="center"/>
    </xf>
    <xf numFmtId="177" fontId="9" fillId="5" borderId="1" xfId="0" applyNumberFormat="1" applyFont="1" applyFill="1" applyBorder="1">
      <alignment vertical="center"/>
    </xf>
    <xf numFmtId="0" fontId="9" fillId="5" borderId="1" xfId="0" applyFont="1" applyFill="1" applyBorder="1">
      <alignment vertical="center"/>
    </xf>
    <xf numFmtId="177" fontId="0" fillId="5" borderId="1" xfId="0" applyNumberFormat="1" applyFill="1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7" fillId="39" borderId="1" xfId="0" applyFont="1" applyFill="1" applyBorder="1" applyAlignment="1">
      <alignment horizontal="center" vertical="center"/>
    </xf>
    <xf numFmtId="0" fontId="7" fillId="39" borderId="5" xfId="0" applyFont="1" applyFill="1" applyBorder="1" applyAlignment="1">
      <alignment horizontal="center" vertical="center"/>
    </xf>
    <xf numFmtId="0" fontId="7" fillId="39" borderId="10" xfId="0" applyFont="1" applyFill="1" applyBorder="1" applyAlignment="1">
      <alignment horizontal="center" vertical="center"/>
    </xf>
    <xf numFmtId="0" fontId="7" fillId="39" borderId="7" xfId="0" applyFont="1" applyFill="1" applyBorder="1" applyAlignment="1">
      <alignment horizontal="center" vertical="center"/>
    </xf>
    <xf numFmtId="0" fontId="7" fillId="39" borderId="11" xfId="0" applyFont="1" applyFill="1" applyBorder="1" applyAlignment="1">
      <alignment horizontal="center"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7" fillId="39" borderId="32" xfId="0" applyFont="1" applyFill="1" applyBorder="1" applyAlignment="1">
      <alignment horizontal="center" vertical="center"/>
    </xf>
    <xf numFmtId="0" fontId="7" fillId="39" borderId="39" xfId="0" applyFont="1" applyFill="1" applyBorder="1" applyAlignment="1">
      <alignment horizontal="center" vertical="center"/>
    </xf>
    <xf numFmtId="0" fontId="11" fillId="38" borderId="32" xfId="0" applyFont="1" applyFill="1" applyBorder="1" applyAlignment="1">
      <alignment horizontal="center" vertical="center"/>
    </xf>
    <xf numFmtId="0" fontId="7" fillId="39" borderId="40" xfId="0" applyFont="1" applyFill="1" applyBorder="1" applyAlignment="1">
      <alignment horizontal="center" vertical="center"/>
    </xf>
    <xf numFmtId="0" fontId="7" fillId="39" borderId="41" xfId="0" applyFont="1" applyFill="1" applyBorder="1" applyAlignment="1">
      <alignment horizontal="center" vertical="center"/>
    </xf>
    <xf numFmtId="0" fontId="4" fillId="5" borderId="42" xfId="0" applyFont="1" applyFill="1" applyBorder="1" applyAlignment="1">
      <alignment vertical="center" wrapText="1"/>
    </xf>
    <xf numFmtId="0" fontId="5" fillId="5" borderId="43" xfId="0" applyFont="1" applyFill="1" applyBorder="1" applyAlignment="1">
      <alignment horizontal="right" vertical="center" wrapText="1"/>
    </xf>
    <xf numFmtId="0" fontId="4" fillId="6" borderId="42" xfId="0" applyFont="1" applyFill="1" applyBorder="1" applyAlignment="1">
      <alignment vertical="center" wrapText="1"/>
    </xf>
    <xf numFmtId="0" fontId="0" fillId="5" borderId="42" xfId="0" applyFill="1" applyBorder="1">
      <alignment vertical="center"/>
    </xf>
    <xf numFmtId="0" fontId="0" fillId="5" borderId="43" xfId="0" applyFill="1" applyBorder="1">
      <alignment vertical="center"/>
    </xf>
    <xf numFmtId="0" fontId="0" fillId="5" borderId="43" xfId="0" quotePrefix="1" applyFill="1" applyBorder="1">
      <alignment vertical="center"/>
    </xf>
    <xf numFmtId="0" fontId="0" fillId="5" borderId="44" xfId="0" applyFill="1" applyBorder="1">
      <alignment vertical="center"/>
    </xf>
    <xf numFmtId="0" fontId="0" fillId="5" borderId="45" xfId="0" applyFill="1" applyBorder="1">
      <alignment vertical="center"/>
    </xf>
    <xf numFmtId="3" fontId="5" fillId="5" borderId="43" xfId="0" applyNumberFormat="1" applyFont="1" applyFill="1" applyBorder="1" applyAlignment="1">
      <alignment horizontal="right" vertical="center" wrapText="1"/>
    </xf>
    <xf numFmtId="3" fontId="5" fillId="5" borderId="43" xfId="0" applyNumberFormat="1" applyFont="1" applyFill="1" applyBorder="1" applyAlignment="1">
      <alignment vertical="center" wrapText="1"/>
    </xf>
    <xf numFmtId="0" fontId="6" fillId="39" borderId="46" xfId="0" applyFont="1" applyFill="1" applyBorder="1">
      <alignment vertical="center"/>
    </xf>
    <xf numFmtId="0" fontId="6" fillId="39" borderId="47" xfId="0" applyFont="1" applyFill="1" applyBorder="1">
      <alignment vertical="center"/>
    </xf>
    <xf numFmtId="41" fontId="0" fillId="5" borderId="49" xfId="2" applyFont="1" applyFill="1" applyBorder="1">
      <alignment vertical="center"/>
    </xf>
    <xf numFmtId="14" fontId="0" fillId="5" borderId="48" xfId="0" applyNumberFormat="1" applyFill="1" applyBorder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49" xfId="0" applyFont="1" applyBorder="1" applyAlignment="1">
      <alignment vertical="center" wrapText="1"/>
    </xf>
    <xf numFmtId="0" fontId="32" fillId="0" borderId="0" xfId="0" applyFont="1">
      <alignment vertical="center"/>
    </xf>
    <xf numFmtId="0" fontId="13" fillId="39" borderId="2" xfId="0" applyFont="1" applyFill="1" applyBorder="1" applyAlignment="1">
      <alignment horizontal="center" vertical="center" wrapText="1"/>
    </xf>
    <xf numFmtId="0" fontId="31" fillId="0" borderId="0" xfId="0" applyFont="1">
      <alignment vertical="center"/>
    </xf>
    <xf numFmtId="14" fontId="0" fillId="5" borderId="46" xfId="0" applyNumberFormat="1" applyFill="1" applyBorder="1">
      <alignment vertical="center"/>
    </xf>
    <xf numFmtId="41" fontId="0" fillId="5" borderId="47" xfId="2" applyFont="1" applyFill="1" applyBorder="1" applyAlignment="1">
      <alignment vertical="center"/>
    </xf>
    <xf numFmtId="41" fontId="0" fillId="0" borderId="0" xfId="2" applyFont="1">
      <alignment vertical="center"/>
    </xf>
    <xf numFmtId="0" fontId="0" fillId="40" borderId="0" xfId="0" applyFill="1">
      <alignment vertical="center"/>
    </xf>
    <xf numFmtId="0" fontId="11" fillId="40" borderId="0" xfId="0" applyFont="1" applyFill="1">
      <alignment vertical="center"/>
    </xf>
    <xf numFmtId="41" fontId="0" fillId="5" borderId="1" xfId="2" applyFont="1" applyFill="1" applyBorder="1" applyAlignment="1">
      <alignment horizontal="right" vertical="center"/>
    </xf>
    <xf numFmtId="41" fontId="0" fillId="5" borderId="1" xfId="2" applyFont="1" applyFill="1" applyBorder="1">
      <alignment vertical="center"/>
    </xf>
    <xf numFmtId="0" fontId="7" fillId="39" borderId="2" xfId="0" applyFont="1" applyFill="1" applyBorder="1" applyAlignment="1">
      <alignment horizontal="center" vertical="center"/>
    </xf>
    <xf numFmtId="41" fontId="0" fillId="0" borderId="2" xfId="2" applyFont="1" applyBorder="1">
      <alignment vertical="center"/>
    </xf>
    <xf numFmtId="41" fontId="0" fillId="0" borderId="2" xfId="2" applyFont="1" applyBorder="1" applyAlignment="1">
      <alignment horizontal="right" vertical="center"/>
    </xf>
    <xf numFmtId="0" fontId="7" fillId="39" borderId="3" xfId="0" applyFont="1" applyFill="1" applyBorder="1" applyAlignment="1">
      <alignment horizontal="center" vertical="center"/>
    </xf>
    <xf numFmtId="41" fontId="0" fillId="0" borderId="3" xfId="2" applyFont="1" applyBorder="1" applyAlignment="1">
      <alignment horizontal="right" vertical="center"/>
    </xf>
    <xf numFmtId="41" fontId="0" fillId="0" borderId="3" xfId="2" applyFont="1" applyBorder="1">
      <alignment vertical="center"/>
    </xf>
    <xf numFmtId="41" fontId="0" fillId="0" borderId="1" xfId="2" applyFont="1" applyBorder="1">
      <alignment vertical="center"/>
    </xf>
    <xf numFmtId="0" fontId="33" fillId="0" borderId="50" xfId="0" applyFont="1" applyBorder="1">
      <alignment vertical="center"/>
    </xf>
    <xf numFmtId="0" fontId="34" fillId="0" borderId="50" xfId="0" applyFont="1" applyBorder="1">
      <alignment vertical="center"/>
    </xf>
    <xf numFmtId="0" fontId="34" fillId="0" borderId="0" xfId="0" applyFont="1">
      <alignment vertical="center"/>
    </xf>
    <xf numFmtId="0" fontId="30" fillId="0" borderId="0" xfId="0" applyFont="1">
      <alignment vertical="center"/>
    </xf>
    <xf numFmtId="0" fontId="31" fillId="0" borderId="31" xfId="0" applyFont="1" applyBorder="1" applyAlignment="1">
      <alignment horizontal="center" vertical="center"/>
    </xf>
    <xf numFmtId="0" fontId="11" fillId="38" borderId="32" xfId="0" applyFont="1" applyFill="1" applyBorder="1" applyAlignment="1">
      <alignment horizontal="center" vertical="center"/>
    </xf>
    <xf numFmtId="0" fontId="11" fillId="38" borderId="4" xfId="0" applyFont="1" applyFill="1" applyBorder="1" applyAlignment="1">
      <alignment horizontal="center" vertical="center"/>
    </xf>
    <xf numFmtId="0" fontId="11" fillId="38" borderId="6" xfId="0" applyFont="1" applyFill="1" applyBorder="1" applyAlignment="1">
      <alignment horizontal="center" vertical="center"/>
    </xf>
    <xf numFmtId="0" fontId="13" fillId="39" borderId="1" xfId="0" applyFont="1" applyFill="1" applyBorder="1" applyAlignment="1">
      <alignment horizontal="center" vertical="center" wrapText="1"/>
    </xf>
    <xf numFmtId="0" fontId="13" fillId="39" borderId="2" xfId="0" applyFont="1" applyFill="1" applyBorder="1" applyAlignment="1">
      <alignment horizontal="center" vertical="center" wrapText="1"/>
    </xf>
    <xf numFmtId="14" fontId="0" fillId="5" borderId="46" xfId="0" applyNumberFormat="1" applyFill="1" applyBorder="1" applyAlignment="1">
      <alignment horizontal="center" vertical="center"/>
    </xf>
    <xf numFmtId="41" fontId="0" fillId="5" borderId="47" xfId="2" applyFont="1" applyFill="1" applyBorder="1" applyAlignment="1">
      <alignment horizontal="center" vertical="center"/>
    </xf>
    <xf numFmtId="0" fontId="11" fillId="38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39" borderId="1" xfId="0" applyFont="1" applyFill="1" applyBorder="1" applyAlignment="1">
      <alignment horizontal="center" vertical="center" wrapText="1"/>
    </xf>
  </cellXfs>
  <cellStyles count="59">
    <cellStyle name="20% - 강조색1" xfId="20" builtinId="30" customBuiltin="1"/>
    <cellStyle name="20% - 강조색1 2" xfId="47" xr:uid="{00000000-0005-0000-0000-000001000000}"/>
    <cellStyle name="20% - 강조색2" xfId="24" builtinId="34" customBuiltin="1"/>
    <cellStyle name="20% - 강조색2 2" xfId="49" xr:uid="{00000000-0005-0000-0000-000003000000}"/>
    <cellStyle name="20% - 강조색3" xfId="28" builtinId="38" customBuiltin="1"/>
    <cellStyle name="20% - 강조색3 2" xfId="51" xr:uid="{00000000-0005-0000-0000-000005000000}"/>
    <cellStyle name="20% - 강조색4" xfId="32" builtinId="42" customBuiltin="1"/>
    <cellStyle name="20% - 강조색4 2" xfId="53" xr:uid="{00000000-0005-0000-0000-000007000000}"/>
    <cellStyle name="20% - 강조색5" xfId="36" builtinId="46" customBuiltin="1"/>
    <cellStyle name="20% - 강조색5 2" xfId="55" xr:uid="{00000000-0005-0000-0000-000009000000}"/>
    <cellStyle name="20% - 강조색6" xfId="40" builtinId="50" customBuiltin="1"/>
    <cellStyle name="20% - 강조색6 2" xfId="57" xr:uid="{00000000-0005-0000-0000-00000B000000}"/>
    <cellStyle name="40% - 강조색1" xfId="21" builtinId="31" customBuiltin="1"/>
    <cellStyle name="40% - 강조색1 2" xfId="48" xr:uid="{00000000-0005-0000-0000-00000D000000}"/>
    <cellStyle name="40% - 강조색2" xfId="25" builtinId="35" customBuiltin="1"/>
    <cellStyle name="40% - 강조색2 2" xfId="50" xr:uid="{00000000-0005-0000-0000-00000F000000}"/>
    <cellStyle name="40% - 강조색3" xfId="29" builtinId="39" customBuiltin="1"/>
    <cellStyle name="40% - 강조색3 2" xfId="52" xr:uid="{00000000-0005-0000-0000-000011000000}"/>
    <cellStyle name="40% - 강조색4" xfId="33" builtinId="43" customBuiltin="1"/>
    <cellStyle name="40% - 강조색4 2" xfId="54" xr:uid="{00000000-0005-0000-0000-000013000000}"/>
    <cellStyle name="40% - 강조색5" xfId="37" builtinId="47" customBuiltin="1"/>
    <cellStyle name="40% - 강조색5 2" xfId="56" xr:uid="{00000000-0005-0000-0000-000015000000}"/>
    <cellStyle name="40% - 강조색6" xfId="41" builtinId="51" customBuiltin="1"/>
    <cellStyle name="40% - 강조색6 2" xfId="58" xr:uid="{00000000-0005-0000-0000-000017000000}"/>
    <cellStyle name="60% - 강조색1" xfId="22" builtinId="32" customBuiltin="1"/>
    <cellStyle name="60% - 강조색2" xfId="26" builtinId="36" customBuiltin="1"/>
    <cellStyle name="60% - 강조색3" xfId="30" builtinId="40" customBuiltin="1"/>
    <cellStyle name="60% - 강조색4" xfId="34" builtinId="44" customBuiltin="1"/>
    <cellStyle name="60% - 강조색5" xfId="38" builtinId="48" customBuiltin="1"/>
    <cellStyle name="60% - 강조색6" xfId="42" builtinId="52" customBuiltin="1"/>
    <cellStyle name="강조색1" xfId="19" builtinId="29" customBuiltin="1"/>
    <cellStyle name="강조색2" xfId="23" builtinId="33" customBuiltin="1"/>
    <cellStyle name="강조색3" xfId="27" builtinId="37" customBuiltin="1"/>
    <cellStyle name="강조색4" xfId="31" builtinId="41" customBuiltin="1"/>
    <cellStyle name="강조색5" xfId="35" builtinId="45" customBuiltin="1"/>
    <cellStyle name="강조색6" xfId="39" builtinId="49" customBuiltin="1"/>
    <cellStyle name="경고문" xfId="16" builtinId="11" customBuiltin="1"/>
    <cellStyle name="계산" xfId="13" builtinId="22" customBuiltin="1"/>
    <cellStyle name="나쁨" xfId="9" builtinId="27" customBuiltin="1"/>
    <cellStyle name="메모 2" xfId="44" xr:uid="{00000000-0005-0000-0000-000027000000}"/>
    <cellStyle name="메모 3" xfId="46" xr:uid="{00000000-0005-0000-0000-000028000000}"/>
    <cellStyle name="보통" xfId="10" builtinId="28" customBuiltin="1"/>
    <cellStyle name="설명 텍스트" xfId="17" builtinId="53" customBuiltin="1"/>
    <cellStyle name="셀 확인" xfId="15" builtinId="23" customBuiltin="1"/>
    <cellStyle name="쉼표 [0]" xfId="2" builtinId="6"/>
    <cellStyle name="연결된 셀" xfId="14" builtinId="24" customBuiltin="1"/>
    <cellStyle name="요약" xfId="18" builtinId="25" customBuiltin="1"/>
    <cellStyle name="입력" xfId="11" builtinId="20" customBuiltin="1"/>
    <cellStyle name="제목" xfId="3" builtinId="15" customBuiltin="1"/>
    <cellStyle name="제목 1" xfId="4" builtinId="16" customBuiltin="1"/>
    <cellStyle name="제목 2" xfId="5" builtinId="17" customBuiltin="1"/>
    <cellStyle name="제목 3" xfId="6" builtinId="18" customBuiltin="1"/>
    <cellStyle name="제목 4" xfId="7" builtinId="19" customBuiltin="1"/>
    <cellStyle name="좋음" xfId="8" builtinId="26" customBuiltin="1"/>
    <cellStyle name="출력" xfId="12" builtinId="21" customBuiltin="1"/>
    <cellStyle name="표준" xfId="0" builtinId="0"/>
    <cellStyle name="표준 2" xfId="1" xr:uid="{00000000-0005-0000-0000-000038000000}"/>
    <cellStyle name="표준 3" xfId="43" xr:uid="{00000000-0005-0000-0000-000039000000}"/>
    <cellStyle name="표준 4" xfId="45" xr:uid="{00000000-0005-0000-0000-00003A000000}"/>
  </cellStyles>
  <dxfs count="1">
    <dxf>
      <font>
        <b/>
        <i val="0"/>
        <color theme="0"/>
        <name val="맑은 고딕"/>
        <scheme val="none"/>
      </font>
      <fill>
        <patternFill>
          <fgColor rgb="FF0070C0"/>
          <bgColor rgb="FF007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06/relationships/vbaProject" Target="vbaProject.bin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142875</xdr:rowOff>
    </xdr:from>
    <xdr:to>
      <xdr:col>4</xdr:col>
      <xdr:colOff>799721</xdr:colOff>
      <xdr:row>4</xdr:row>
      <xdr:rowOff>90921</xdr:rowOff>
    </xdr:to>
    <xdr:pic macro="[0]!신규매수_초기화">
      <xdr:nvPicPr>
        <xdr:cNvPr id="4" name="그림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0800" y="419100"/>
          <a:ext cx="799721" cy="471921"/>
        </a:xfrm>
        <a:prstGeom prst="rect">
          <a:avLst/>
        </a:prstGeom>
      </xdr:spPr>
    </xdr:pic>
    <xdr:clientData/>
  </xdr:twoCellAnchor>
  <xdr:twoCellAnchor editAs="oneCell">
    <xdr:from>
      <xdr:col>4</xdr:col>
      <xdr:colOff>854932</xdr:colOff>
      <xdr:row>1</xdr:row>
      <xdr:rowOff>142875</xdr:rowOff>
    </xdr:from>
    <xdr:to>
      <xdr:col>5</xdr:col>
      <xdr:colOff>676275</xdr:colOff>
      <xdr:row>4</xdr:row>
      <xdr:rowOff>90921</xdr:rowOff>
    </xdr:to>
    <xdr:pic macro="[0]!신규매수계산">
      <xdr:nvPicPr>
        <xdr:cNvPr id="5" name="그림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45732" y="419100"/>
          <a:ext cx="1050068" cy="4719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2</xdr:row>
      <xdr:rowOff>97089</xdr:rowOff>
    </xdr:from>
    <xdr:to>
      <xdr:col>7</xdr:col>
      <xdr:colOff>952121</xdr:colOff>
      <xdr:row>5</xdr:row>
      <xdr:rowOff>54660</xdr:rowOff>
    </xdr:to>
    <xdr:pic macro="[0]!초기화">
      <xdr:nvPicPr>
        <xdr:cNvPr id="2" name="그림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52850" y="554289"/>
          <a:ext cx="952121" cy="471921"/>
        </a:xfrm>
        <a:prstGeom prst="rect">
          <a:avLst/>
        </a:prstGeom>
      </xdr:spPr>
    </xdr:pic>
    <xdr:clientData/>
  </xdr:twoCellAnchor>
  <xdr:twoCellAnchor editAs="oneCell">
    <xdr:from>
      <xdr:col>8</xdr:col>
      <xdr:colOff>54749</xdr:colOff>
      <xdr:row>2</xdr:row>
      <xdr:rowOff>97089</xdr:rowOff>
    </xdr:from>
    <xdr:to>
      <xdr:col>10</xdr:col>
      <xdr:colOff>200024</xdr:colOff>
      <xdr:row>5</xdr:row>
      <xdr:rowOff>54660</xdr:rowOff>
    </xdr:to>
    <xdr:pic macro="[0]!매매수량계산">
      <xdr:nvPicPr>
        <xdr:cNvPr id="3" name="그림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88674" y="554289"/>
          <a:ext cx="1250175" cy="471921"/>
        </a:xfrm>
        <a:prstGeom prst="rect">
          <a:avLst/>
        </a:prstGeom>
      </xdr:spPr>
    </xdr:pic>
    <xdr:clientData/>
  </xdr:twoCellAnchor>
  <xdr:oneCellAnchor>
    <xdr:from>
      <xdr:col>15</xdr:col>
      <xdr:colOff>0</xdr:colOff>
      <xdr:row>2</xdr:row>
      <xdr:rowOff>28575</xdr:rowOff>
    </xdr:from>
    <xdr:ext cx="3210687" cy="336246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8315325" y="485775"/>
          <a:ext cx="3210687" cy="336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ko-KR" altLang="en-US" sz="1100" b="1">
              <a:solidFill>
                <a:schemeClr val="accent2"/>
              </a:solidFill>
            </a:rPr>
            <a:t>이 파일은 </a:t>
          </a:r>
          <a:r>
            <a:rPr lang="en-US" altLang="ko-KR" sz="1100" b="1">
              <a:solidFill>
                <a:schemeClr val="accent2"/>
              </a:solidFill>
            </a:rPr>
            <a:t>2024</a:t>
          </a:r>
          <a:r>
            <a:rPr lang="ko-KR" altLang="en-US" sz="1100" b="1">
              <a:solidFill>
                <a:schemeClr val="accent2"/>
              </a:solidFill>
            </a:rPr>
            <a:t>년 </a:t>
          </a:r>
          <a:r>
            <a:rPr lang="en-US" altLang="ko-KR" sz="1100" b="1">
              <a:solidFill>
                <a:schemeClr val="accent2"/>
              </a:solidFill>
            </a:rPr>
            <a:t>12</a:t>
          </a:r>
          <a:r>
            <a:rPr lang="ko-KR" altLang="en-US" sz="1100" b="1">
              <a:solidFill>
                <a:schemeClr val="accent2"/>
              </a:solidFill>
            </a:rPr>
            <a:t>월 </a:t>
          </a:r>
          <a:r>
            <a:rPr lang="en-US" altLang="ko-KR" sz="1100" b="1">
              <a:solidFill>
                <a:schemeClr val="accent2"/>
              </a:solidFill>
            </a:rPr>
            <a:t>31</a:t>
          </a:r>
          <a:r>
            <a:rPr lang="ko-KR" altLang="en-US" sz="1100" b="1">
              <a:solidFill>
                <a:schemeClr val="accent2"/>
              </a:solidFill>
            </a:rPr>
            <a:t>일까지 사용가능합니다</a:t>
          </a:r>
          <a:r>
            <a:rPr lang="en-US" altLang="ko-KR" sz="1100" b="1">
              <a:solidFill>
                <a:schemeClr val="accent2"/>
              </a:solidFill>
            </a:rPr>
            <a:t>.</a:t>
          </a:r>
          <a:endParaRPr lang="ko-KR" altLang="en-US" sz="1100" b="1">
            <a:solidFill>
              <a:schemeClr val="accent2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B31BC-A627-48F1-AB7A-54E0F56A9684}">
  <sheetPr codeName="Sheet2"/>
  <dimension ref="B3:B9"/>
  <sheetViews>
    <sheetView showGridLines="0" tabSelected="1" workbookViewId="0">
      <selection activeCell="N29" sqref="N29"/>
    </sheetView>
  </sheetViews>
  <sheetFormatPr defaultRowHeight="17.25" x14ac:dyDescent="0.25"/>
  <cols>
    <col min="1" max="16384" width="9.140625" style="88"/>
  </cols>
  <sheetData>
    <row r="3" spans="2:2" x14ac:dyDescent="0.25">
      <c r="B3" s="86" t="s">
        <v>73</v>
      </c>
    </row>
    <row r="4" spans="2:2" x14ac:dyDescent="0.25">
      <c r="B4" s="87"/>
    </row>
    <row r="5" spans="2:2" x14ac:dyDescent="0.25">
      <c r="B5" s="87" t="s">
        <v>74</v>
      </c>
    </row>
    <row r="6" spans="2:2" x14ac:dyDescent="0.25">
      <c r="B6" s="87" t="s">
        <v>75</v>
      </c>
    </row>
    <row r="7" spans="2:2" x14ac:dyDescent="0.25">
      <c r="B7" s="87" t="s">
        <v>77</v>
      </c>
    </row>
    <row r="8" spans="2:2" x14ac:dyDescent="0.25">
      <c r="B8" s="87" t="s">
        <v>78</v>
      </c>
    </row>
    <row r="9" spans="2:2" x14ac:dyDescent="0.25">
      <c r="B9" s="87"/>
    </row>
  </sheetData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B1:J54"/>
  <sheetViews>
    <sheetView showGridLines="0" workbookViewId="0">
      <selection activeCell="P39" sqref="P39"/>
    </sheetView>
  </sheetViews>
  <sheetFormatPr defaultRowHeight="13.5" x14ac:dyDescent="0.25"/>
  <cols>
    <col min="1" max="1" width="2.85546875" customWidth="1"/>
    <col min="2" max="3" width="15.7109375" customWidth="1"/>
    <col min="4" max="4" width="4.5703125" customWidth="1"/>
    <col min="5" max="5" width="18.42578125" customWidth="1"/>
    <col min="6" max="6" width="11.42578125" customWidth="1"/>
    <col min="7" max="7" width="9" customWidth="1"/>
    <col min="8" max="8" width="14.28515625" customWidth="1"/>
    <col min="9" max="9" width="5" customWidth="1"/>
  </cols>
  <sheetData>
    <row r="1" spans="2:10" ht="21.75" customHeight="1" thickBot="1" x14ac:dyDescent="0.3">
      <c r="B1" s="90" t="s">
        <v>15</v>
      </c>
      <c r="C1" s="90"/>
      <c r="E1" s="90" t="s">
        <v>20</v>
      </c>
      <c r="F1" s="90"/>
      <c r="G1" s="90"/>
      <c r="H1" s="90"/>
    </row>
    <row r="2" spans="2:10" ht="14.25" thickTop="1" x14ac:dyDescent="0.25"/>
    <row r="3" spans="2:10" x14ac:dyDescent="0.25">
      <c r="B3" s="63" t="s">
        <v>0</v>
      </c>
      <c r="C3" s="72"/>
      <c r="E3" s="11"/>
      <c r="G3" s="70" t="s">
        <v>21</v>
      </c>
      <c r="H3" s="12"/>
    </row>
    <row r="4" spans="2:10" ht="13.5" customHeight="1" x14ac:dyDescent="0.25">
      <c r="B4" s="64" t="s">
        <v>23</v>
      </c>
      <c r="C4" s="73"/>
      <c r="E4" s="11"/>
      <c r="G4" s="70" t="s">
        <v>22</v>
      </c>
      <c r="H4" s="12"/>
    </row>
    <row r="5" spans="2:10" ht="13.5" customHeight="1" thickBot="1" x14ac:dyDescent="0.3">
      <c r="I5" s="6"/>
    </row>
    <row r="6" spans="2:10" x14ac:dyDescent="0.25">
      <c r="B6" s="51" t="s">
        <v>27</v>
      </c>
      <c r="C6" s="52" t="s">
        <v>76</v>
      </c>
      <c r="E6" s="37" t="s">
        <v>27</v>
      </c>
      <c r="F6" s="79" t="s">
        <v>2</v>
      </c>
      <c r="G6" s="40" t="s">
        <v>51</v>
      </c>
      <c r="H6" s="82" t="s">
        <v>8</v>
      </c>
      <c r="I6" s="2"/>
      <c r="J6" s="74"/>
    </row>
    <row r="7" spans="2:10" x14ac:dyDescent="0.25">
      <c r="B7" s="53"/>
      <c r="C7" s="61"/>
      <c r="E7" s="1"/>
      <c r="F7" s="80"/>
      <c r="G7" s="35"/>
      <c r="H7" s="83"/>
      <c r="I7" s="4"/>
      <c r="J7" s="74"/>
    </row>
    <row r="8" spans="2:10" x14ac:dyDescent="0.25">
      <c r="B8" s="53"/>
      <c r="C8" s="61"/>
      <c r="E8" s="1"/>
      <c r="F8" s="80"/>
      <c r="G8" s="35"/>
      <c r="H8" s="83"/>
      <c r="I8" s="4"/>
      <c r="J8" s="74"/>
    </row>
    <row r="9" spans="2:10" x14ac:dyDescent="0.25">
      <c r="B9" s="53"/>
      <c r="C9" s="61"/>
      <c r="E9" s="1"/>
      <c r="F9" s="80"/>
      <c r="G9" s="35"/>
      <c r="H9" s="83"/>
      <c r="I9" s="4"/>
      <c r="J9" s="74"/>
    </row>
    <row r="10" spans="2:10" x14ac:dyDescent="0.25">
      <c r="B10" s="53"/>
      <c r="C10" s="62"/>
      <c r="E10" s="1"/>
      <c r="F10" s="80"/>
      <c r="G10" s="35"/>
      <c r="H10" s="83"/>
      <c r="I10" s="4"/>
      <c r="J10" s="74"/>
    </row>
    <row r="11" spans="2:10" x14ac:dyDescent="0.25">
      <c r="B11" s="53"/>
      <c r="C11" s="62"/>
      <c r="E11" s="1"/>
      <c r="F11" s="80"/>
      <c r="G11" s="35"/>
      <c r="H11" s="83"/>
      <c r="I11" s="4"/>
      <c r="J11" s="74"/>
    </row>
    <row r="12" spans="2:10" x14ac:dyDescent="0.25">
      <c r="B12" s="53"/>
      <c r="C12" s="62"/>
      <c r="E12" s="1"/>
      <c r="F12" s="81"/>
      <c r="G12" s="35"/>
      <c r="H12" s="83"/>
      <c r="I12" s="4"/>
      <c r="J12" s="74"/>
    </row>
    <row r="13" spans="2:10" x14ac:dyDescent="0.25">
      <c r="B13" s="53"/>
      <c r="C13" s="62"/>
      <c r="E13" s="1"/>
      <c r="F13" s="81"/>
      <c r="G13" s="35"/>
      <c r="H13" s="83"/>
      <c r="I13" s="4"/>
    </row>
    <row r="14" spans="2:10" x14ac:dyDescent="0.25">
      <c r="B14" s="53"/>
      <c r="C14" s="62"/>
      <c r="E14" s="1"/>
      <c r="F14" s="81"/>
      <c r="G14" s="35"/>
      <c r="H14" s="83"/>
      <c r="I14" s="4"/>
    </row>
    <row r="15" spans="2:10" x14ac:dyDescent="0.25">
      <c r="B15" s="53"/>
      <c r="C15" s="62"/>
      <c r="E15" s="1"/>
      <c r="F15" s="80"/>
      <c r="G15" s="35"/>
      <c r="H15" s="84"/>
      <c r="I15" s="4"/>
    </row>
    <row r="16" spans="2:10" x14ac:dyDescent="0.25">
      <c r="B16" s="53"/>
      <c r="C16" s="62"/>
      <c r="E16" s="1"/>
      <c r="F16" s="80"/>
      <c r="G16" s="35"/>
      <c r="H16" s="84"/>
      <c r="I16" s="4"/>
    </row>
    <row r="17" spans="2:9" x14ac:dyDescent="0.25">
      <c r="B17" s="53"/>
      <c r="C17" s="62"/>
      <c r="E17" s="1"/>
      <c r="F17" s="80"/>
      <c r="G17" s="35"/>
      <c r="H17" s="84"/>
      <c r="I17" s="4"/>
    </row>
    <row r="18" spans="2:9" x14ac:dyDescent="0.25">
      <c r="B18" s="53"/>
      <c r="C18" s="62"/>
      <c r="E18" s="1"/>
      <c r="F18" s="80"/>
      <c r="G18" s="35"/>
      <c r="H18" s="84"/>
      <c r="I18" s="4"/>
    </row>
    <row r="19" spans="2:9" x14ac:dyDescent="0.25">
      <c r="B19" s="53"/>
      <c r="C19" s="62"/>
      <c r="E19" s="1"/>
      <c r="F19" s="80"/>
      <c r="G19" s="35"/>
      <c r="H19" s="84"/>
      <c r="I19" s="4"/>
    </row>
    <row r="20" spans="2:9" x14ac:dyDescent="0.25">
      <c r="B20" s="53"/>
      <c r="C20" s="62"/>
      <c r="E20" s="1"/>
      <c r="F20" s="80"/>
      <c r="G20" s="35"/>
      <c r="H20" s="84"/>
      <c r="I20" s="4"/>
    </row>
    <row r="21" spans="2:9" x14ac:dyDescent="0.25">
      <c r="B21" s="53"/>
      <c r="C21" s="62"/>
      <c r="E21" s="1"/>
      <c r="F21" s="80"/>
      <c r="G21" s="35"/>
      <c r="H21" s="84"/>
      <c r="I21" s="4"/>
    </row>
    <row r="22" spans="2:9" x14ac:dyDescent="0.25">
      <c r="B22" s="53"/>
      <c r="C22" s="62"/>
      <c r="E22" s="1"/>
      <c r="F22" s="80"/>
      <c r="G22" s="35"/>
      <c r="H22" s="84"/>
      <c r="I22" s="4"/>
    </row>
    <row r="23" spans="2:9" x14ac:dyDescent="0.25">
      <c r="B23" s="55"/>
      <c r="C23" s="62"/>
      <c r="E23" s="1"/>
      <c r="F23" s="80"/>
      <c r="G23" s="35"/>
      <c r="H23" s="84"/>
      <c r="I23" s="4"/>
    </row>
    <row r="24" spans="2:9" x14ac:dyDescent="0.25">
      <c r="B24" s="55"/>
      <c r="C24" s="62"/>
      <c r="E24" s="1"/>
      <c r="F24" s="80"/>
      <c r="G24" s="35"/>
      <c r="H24" s="84"/>
      <c r="I24" s="4"/>
    </row>
    <row r="25" spans="2:9" x14ac:dyDescent="0.25">
      <c r="B25" s="55"/>
      <c r="C25" s="62"/>
      <c r="E25" s="1"/>
      <c r="F25" s="80"/>
      <c r="G25" s="35"/>
      <c r="H25" s="84"/>
      <c r="I25" s="4"/>
    </row>
    <row r="26" spans="2:9" x14ac:dyDescent="0.25">
      <c r="B26" s="55"/>
      <c r="C26" s="62"/>
      <c r="E26" s="1"/>
      <c r="F26" s="80"/>
      <c r="G26" s="35"/>
      <c r="H26" s="84"/>
      <c r="I26" s="4"/>
    </row>
    <row r="27" spans="2:9" x14ac:dyDescent="0.25">
      <c r="B27" s="56"/>
      <c r="C27" s="57"/>
      <c r="E27" s="1"/>
      <c r="F27" s="80"/>
      <c r="G27" s="35"/>
      <c r="H27" s="84"/>
      <c r="I27" s="4"/>
    </row>
    <row r="28" spans="2:9" x14ac:dyDescent="0.25">
      <c r="B28" s="56"/>
      <c r="C28" s="57"/>
      <c r="E28" s="1"/>
      <c r="F28" s="80"/>
      <c r="G28" s="35"/>
      <c r="H28" s="84"/>
      <c r="I28" s="4"/>
    </row>
    <row r="29" spans="2:9" x14ac:dyDescent="0.25">
      <c r="B29" s="56"/>
      <c r="C29" s="57"/>
      <c r="E29" s="1"/>
      <c r="F29" s="80"/>
      <c r="G29" s="35"/>
      <c r="H29" s="84"/>
      <c r="I29" s="4"/>
    </row>
    <row r="30" spans="2:9" x14ac:dyDescent="0.25">
      <c r="B30" s="56"/>
      <c r="C30" s="57"/>
      <c r="E30" s="1"/>
      <c r="F30" s="80"/>
      <c r="G30" s="35"/>
      <c r="H30" s="84"/>
      <c r="I30" s="4"/>
    </row>
    <row r="31" spans="2:9" ht="14.25" thickBot="1" x14ac:dyDescent="0.3">
      <c r="B31" s="59"/>
      <c r="C31" s="60"/>
      <c r="E31" s="1"/>
      <c r="F31" s="80"/>
      <c r="G31" s="36"/>
      <c r="H31" s="84"/>
      <c r="I31" s="4"/>
    </row>
    <row r="32" spans="2:9" x14ac:dyDescent="0.25">
      <c r="I32" s="4"/>
    </row>
    <row r="33" spans="2:9" x14ac:dyDescent="0.25">
      <c r="B33" s="8" t="s">
        <v>68</v>
      </c>
      <c r="I33" s="4"/>
    </row>
    <row r="34" spans="2:9" x14ac:dyDescent="0.25">
      <c r="B34" s="8" t="s">
        <v>67</v>
      </c>
      <c r="I34" s="4"/>
    </row>
    <row r="35" spans="2:9" x14ac:dyDescent="0.25">
      <c r="B35" s="8" t="s">
        <v>66</v>
      </c>
      <c r="I35" s="4"/>
    </row>
    <row r="36" spans="2:9" x14ac:dyDescent="0.25">
      <c r="B36" s="8"/>
      <c r="I36" s="4"/>
    </row>
    <row r="37" spans="2:9" ht="16.5" x14ac:dyDescent="0.25">
      <c r="B37" s="69" t="s">
        <v>32</v>
      </c>
      <c r="I37" s="4"/>
    </row>
    <row r="38" spans="2:9" x14ac:dyDescent="0.25">
      <c r="I38" s="4"/>
    </row>
    <row r="39" spans="2:9" x14ac:dyDescent="0.25">
      <c r="B39" s="8" t="s">
        <v>33</v>
      </c>
    </row>
    <row r="40" spans="2:9" x14ac:dyDescent="0.25">
      <c r="B40" s="8"/>
    </row>
    <row r="41" spans="2:9" x14ac:dyDescent="0.25">
      <c r="B41" s="8" t="s">
        <v>34</v>
      </c>
    </row>
    <row r="42" spans="2:9" x14ac:dyDescent="0.25">
      <c r="B42" s="8" t="s">
        <v>60</v>
      </c>
    </row>
    <row r="43" spans="2:9" x14ac:dyDescent="0.25">
      <c r="B43" s="8"/>
    </row>
    <row r="44" spans="2:9" x14ac:dyDescent="0.25">
      <c r="B44" s="8" t="s">
        <v>36</v>
      </c>
    </row>
    <row r="45" spans="2:9" x14ac:dyDescent="0.25">
      <c r="B45" s="8" t="s">
        <v>63</v>
      </c>
    </row>
    <row r="46" spans="2:9" x14ac:dyDescent="0.25">
      <c r="B46" s="8"/>
    </row>
    <row r="47" spans="2:9" x14ac:dyDescent="0.25">
      <c r="B47" s="8" t="s">
        <v>64</v>
      </c>
    </row>
    <row r="48" spans="2:9" x14ac:dyDescent="0.25">
      <c r="B48" s="8"/>
    </row>
    <row r="49" spans="2:4" x14ac:dyDescent="0.25">
      <c r="B49" s="8" t="s">
        <v>65</v>
      </c>
    </row>
    <row r="50" spans="2:4" x14ac:dyDescent="0.25">
      <c r="D50" s="2"/>
    </row>
    <row r="51" spans="2:4" x14ac:dyDescent="0.25">
      <c r="B51" s="89" t="s">
        <v>70</v>
      </c>
      <c r="D51" s="2"/>
    </row>
    <row r="52" spans="2:4" x14ac:dyDescent="0.25">
      <c r="B52" s="89" t="s">
        <v>71</v>
      </c>
    </row>
    <row r="53" spans="2:4" x14ac:dyDescent="0.25">
      <c r="B53" s="89" t="s">
        <v>79</v>
      </c>
    </row>
    <row r="54" spans="2:4" x14ac:dyDescent="0.25">
      <c r="B54" s="89" t="s">
        <v>78</v>
      </c>
    </row>
  </sheetData>
  <mergeCells count="2">
    <mergeCell ref="E1:H1"/>
    <mergeCell ref="B1:C1"/>
  </mergeCells>
  <phoneticPr fontId="3" type="noConversion"/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B1:X54"/>
  <sheetViews>
    <sheetView showGridLines="0" workbookViewId="0">
      <selection activeCell="Z21" sqref="Z21"/>
    </sheetView>
  </sheetViews>
  <sheetFormatPr defaultRowHeight="13.5" x14ac:dyDescent="0.25"/>
  <cols>
    <col min="1" max="1" width="2.85546875" customWidth="1"/>
    <col min="2" max="2" width="14.7109375" customWidth="1"/>
    <col min="3" max="3" width="7" customWidth="1"/>
    <col min="4" max="4" width="3.85546875" customWidth="1"/>
    <col min="5" max="5" width="14.7109375" customWidth="1"/>
    <col min="6" max="6" width="8.5703125" bestFit="1" customWidth="1"/>
    <col min="7" max="7" width="4.5703125" customWidth="1"/>
    <col min="8" max="8" width="14.7109375" customWidth="1"/>
    <col min="9" max="9" width="11.42578125" customWidth="1"/>
    <col min="10" max="10" width="5.140625" bestFit="1" customWidth="1"/>
    <col min="11" max="11" width="5.42578125" bestFit="1" customWidth="1"/>
    <col min="12" max="12" width="5.28515625" bestFit="1" customWidth="1"/>
    <col min="14" max="14" width="12.28515625" bestFit="1" customWidth="1"/>
    <col min="15" max="15" width="5" customWidth="1"/>
    <col min="16" max="16" width="14.7109375" customWidth="1"/>
    <col min="17" max="17" width="10.28515625" bestFit="1" customWidth="1"/>
    <col min="18" max="18" width="2.140625" customWidth="1"/>
    <col min="19" max="19" width="14.7109375" customWidth="1"/>
    <col min="20" max="20" width="10.28515625" bestFit="1" customWidth="1"/>
    <col min="21" max="21" width="2.140625" customWidth="1"/>
    <col min="22" max="22" width="14.7109375" customWidth="1"/>
    <col min="23" max="23" width="10.28515625" bestFit="1" customWidth="1"/>
    <col min="24" max="24" width="2.140625" customWidth="1"/>
  </cols>
  <sheetData>
    <row r="1" spans="2:24" ht="21.75" customHeight="1" thickBot="1" x14ac:dyDescent="0.3">
      <c r="B1" s="90" t="s">
        <v>15</v>
      </c>
      <c r="C1" s="90"/>
      <c r="D1" s="90"/>
      <c r="E1" s="90"/>
      <c r="F1" s="90"/>
      <c r="H1" s="90" t="s">
        <v>40</v>
      </c>
      <c r="I1" s="90"/>
      <c r="J1" s="90"/>
      <c r="K1" s="90"/>
      <c r="L1" s="90"/>
      <c r="M1" s="90"/>
      <c r="N1" s="90"/>
      <c r="P1" s="90" t="s">
        <v>30</v>
      </c>
      <c r="Q1" s="90"/>
      <c r="R1" s="90"/>
      <c r="S1" s="90"/>
      <c r="T1" s="90"/>
      <c r="U1" s="90"/>
      <c r="V1" s="90"/>
      <c r="W1" s="90"/>
      <c r="X1" s="71"/>
    </row>
    <row r="2" spans="2:24" ht="14.25" thickTop="1" x14ac:dyDescent="0.25"/>
    <row r="3" spans="2:24" x14ac:dyDescent="0.25">
      <c r="B3" s="63" t="s">
        <v>0</v>
      </c>
      <c r="C3" s="96"/>
      <c r="D3" s="96"/>
      <c r="E3" s="96"/>
      <c r="F3" s="96"/>
    </row>
    <row r="4" spans="2:24" x14ac:dyDescent="0.25">
      <c r="B4" s="64" t="s">
        <v>23</v>
      </c>
      <c r="C4" s="97"/>
      <c r="D4" s="97"/>
      <c r="E4" s="97"/>
      <c r="F4" s="97"/>
      <c r="H4" s="11"/>
      <c r="I4" s="11"/>
      <c r="J4" s="11"/>
      <c r="K4" s="11"/>
      <c r="L4" s="94" t="s">
        <v>21</v>
      </c>
      <c r="M4" s="95"/>
      <c r="N4" s="12"/>
    </row>
    <row r="5" spans="2:24" x14ac:dyDescent="0.25">
      <c r="H5" s="11"/>
      <c r="I5" s="11"/>
      <c r="J5" s="11"/>
      <c r="K5" s="11"/>
      <c r="L5" s="94" t="s">
        <v>22</v>
      </c>
      <c r="M5" s="95"/>
      <c r="N5" s="12"/>
      <c r="O5" s="6"/>
    </row>
    <row r="6" spans="2:24" ht="14.25" thickBot="1" x14ac:dyDescent="0.3">
      <c r="B6" s="92" t="s">
        <v>46</v>
      </c>
      <c r="C6" s="93"/>
      <c r="D6" s="7"/>
      <c r="E6" s="92" t="s">
        <v>41</v>
      </c>
      <c r="F6" s="93"/>
      <c r="P6" s="91" t="s">
        <v>24</v>
      </c>
      <c r="Q6" s="91"/>
      <c r="R6" s="8"/>
      <c r="S6" s="91" t="s">
        <v>43</v>
      </c>
      <c r="T6" s="91"/>
      <c r="V6" s="91" t="s">
        <v>69</v>
      </c>
      <c r="W6" s="91"/>
    </row>
    <row r="7" spans="2:24" x14ac:dyDescent="0.25">
      <c r="B7" s="51" t="s">
        <v>42</v>
      </c>
      <c r="C7" s="52" t="s">
        <v>47</v>
      </c>
      <c r="E7" s="51" t="s">
        <v>29</v>
      </c>
      <c r="F7" s="52" t="s">
        <v>28</v>
      </c>
      <c r="H7" s="38" t="s">
        <v>27</v>
      </c>
      <c r="I7" s="38" t="s">
        <v>2</v>
      </c>
      <c r="J7" s="39" t="s">
        <v>3</v>
      </c>
      <c r="K7" s="40" t="s">
        <v>4</v>
      </c>
      <c r="L7" s="41" t="s">
        <v>5</v>
      </c>
      <c r="M7" s="38" t="s">
        <v>6</v>
      </c>
      <c r="N7" s="38" t="s">
        <v>8</v>
      </c>
      <c r="O7" s="2"/>
      <c r="P7" s="49" t="s">
        <v>1</v>
      </c>
      <c r="Q7" s="49" t="s">
        <v>31</v>
      </c>
      <c r="R7" s="9"/>
      <c r="S7" s="49" t="s">
        <v>44</v>
      </c>
      <c r="T7" s="49" t="s">
        <v>45</v>
      </c>
      <c r="U7" s="9"/>
      <c r="V7" s="49" t="s">
        <v>44</v>
      </c>
      <c r="W7" s="49" t="s">
        <v>45</v>
      </c>
    </row>
    <row r="8" spans="2:24" x14ac:dyDescent="0.25">
      <c r="B8" s="53"/>
      <c r="C8" s="54"/>
      <c r="E8" s="53"/>
      <c r="F8" s="61"/>
      <c r="H8" s="1"/>
      <c r="I8" s="85"/>
      <c r="J8" s="13"/>
      <c r="K8" s="35"/>
      <c r="L8" s="14"/>
      <c r="M8" s="1"/>
      <c r="N8" s="85"/>
      <c r="O8" s="4"/>
      <c r="P8" s="46"/>
      <c r="Q8" s="47"/>
      <c r="S8" s="46"/>
      <c r="T8" s="47"/>
      <c r="U8" s="10"/>
      <c r="V8" s="46"/>
      <c r="W8" s="47"/>
    </row>
    <row r="9" spans="2:24" x14ac:dyDescent="0.25">
      <c r="B9" s="53"/>
      <c r="C9" s="54"/>
      <c r="E9" s="53"/>
      <c r="F9" s="61"/>
      <c r="H9" s="1"/>
      <c r="I9" s="85"/>
      <c r="J9" s="13"/>
      <c r="K9" s="35"/>
      <c r="L9" s="14"/>
      <c r="M9" s="1"/>
      <c r="N9" s="85"/>
      <c r="O9" s="4"/>
      <c r="P9" s="42"/>
      <c r="Q9" s="43"/>
      <c r="S9" s="42"/>
      <c r="T9" s="43"/>
      <c r="U9" s="10"/>
      <c r="V9" s="42"/>
      <c r="W9" s="43"/>
    </row>
    <row r="10" spans="2:24" x14ac:dyDescent="0.25">
      <c r="B10" s="53"/>
      <c r="C10" s="54"/>
      <c r="E10" s="53"/>
      <c r="F10" s="61"/>
      <c r="H10" s="1"/>
      <c r="I10" s="85"/>
      <c r="J10" s="13"/>
      <c r="K10" s="35"/>
      <c r="L10" s="14"/>
      <c r="M10" s="1"/>
      <c r="N10" s="85"/>
      <c r="O10" s="4"/>
      <c r="P10" s="42"/>
      <c r="Q10" s="43"/>
      <c r="S10" s="42"/>
      <c r="T10" s="43"/>
      <c r="U10" s="10"/>
      <c r="V10" s="42"/>
      <c r="W10" s="43"/>
    </row>
    <row r="11" spans="2:24" x14ac:dyDescent="0.25">
      <c r="B11" s="53"/>
      <c r="C11" s="54"/>
      <c r="E11" s="53"/>
      <c r="F11" s="62"/>
      <c r="H11" s="1"/>
      <c r="I11" s="85"/>
      <c r="J11" s="13"/>
      <c r="K11" s="35"/>
      <c r="L11" s="14"/>
      <c r="M11" s="1"/>
      <c r="N11" s="85"/>
      <c r="O11" s="4"/>
      <c r="P11" s="42"/>
      <c r="Q11" s="43"/>
      <c r="S11" s="42"/>
      <c r="T11" s="43"/>
      <c r="U11" s="10"/>
      <c r="V11" s="42"/>
      <c r="W11" s="43"/>
    </row>
    <row r="12" spans="2:24" x14ac:dyDescent="0.25">
      <c r="B12" s="55"/>
      <c r="C12" s="54"/>
      <c r="E12" s="53"/>
      <c r="F12" s="62"/>
      <c r="H12" s="1"/>
      <c r="I12" s="85"/>
      <c r="J12" s="13"/>
      <c r="K12" s="35"/>
      <c r="L12" s="14"/>
      <c r="M12" s="1"/>
      <c r="N12" s="85"/>
      <c r="O12" s="4"/>
      <c r="P12" s="42"/>
      <c r="Q12" s="43"/>
      <c r="S12" s="42"/>
      <c r="T12" s="43"/>
      <c r="U12" s="10"/>
      <c r="V12" s="42"/>
      <c r="W12" s="43"/>
    </row>
    <row r="13" spans="2:24" x14ac:dyDescent="0.25">
      <c r="B13" s="55"/>
      <c r="C13" s="54"/>
      <c r="E13" s="53"/>
      <c r="F13" s="62"/>
      <c r="H13" s="1"/>
      <c r="I13" s="85"/>
      <c r="J13" s="13"/>
      <c r="K13" s="35"/>
      <c r="L13" s="14"/>
      <c r="M13" s="1"/>
      <c r="N13" s="85"/>
      <c r="O13" s="4"/>
      <c r="P13" s="42"/>
      <c r="Q13" s="43"/>
      <c r="S13" s="42"/>
      <c r="T13" s="43"/>
      <c r="U13" s="10"/>
      <c r="V13" s="42"/>
      <c r="W13" s="43"/>
    </row>
    <row r="14" spans="2:24" x14ac:dyDescent="0.25">
      <c r="B14" s="53"/>
      <c r="C14" s="54"/>
      <c r="E14" s="53"/>
      <c r="F14" s="62"/>
      <c r="H14" s="1"/>
      <c r="I14" s="85"/>
      <c r="J14" s="13"/>
      <c r="K14" s="35"/>
      <c r="L14" s="14"/>
      <c r="M14" s="1"/>
      <c r="N14" s="85"/>
      <c r="O14" s="4"/>
      <c r="P14" s="42"/>
      <c r="Q14" s="43"/>
      <c r="S14" s="42"/>
      <c r="T14" s="43"/>
      <c r="U14" s="10"/>
      <c r="V14" s="42"/>
      <c r="W14" s="43"/>
    </row>
    <row r="15" spans="2:24" x14ac:dyDescent="0.25">
      <c r="B15" s="53"/>
      <c r="C15" s="54"/>
      <c r="E15" s="53"/>
      <c r="F15" s="62"/>
      <c r="H15" s="1"/>
      <c r="I15" s="85"/>
      <c r="J15" s="13"/>
      <c r="K15" s="35"/>
      <c r="L15" s="14"/>
      <c r="M15" s="1"/>
      <c r="N15" s="85"/>
      <c r="O15" s="4"/>
      <c r="P15" s="42"/>
      <c r="Q15" s="43"/>
      <c r="S15" s="42"/>
      <c r="T15" s="43"/>
      <c r="U15" s="8"/>
      <c r="V15" s="42"/>
      <c r="W15" s="43"/>
    </row>
    <row r="16" spans="2:24" x14ac:dyDescent="0.25">
      <c r="B16" s="53"/>
      <c r="C16" s="54"/>
      <c r="E16" s="53"/>
      <c r="F16" s="62"/>
      <c r="H16" s="1"/>
      <c r="I16" s="85"/>
      <c r="J16" s="13"/>
      <c r="K16" s="35"/>
      <c r="L16" s="14"/>
      <c r="M16" s="1"/>
      <c r="N16" s="85"/>
      <c r="O16" s="4"/>
      <c r="P16" s="42"/>
      <c r="Q16" s="43"/>
      <c r="S16" s="42"/>
      <c r="T16" s="43"/>
      <c r="V16" s="42"/>
      <c r="W16" s="43"/>
    </row>
    <row r="17" spans="2:23" x14ac:dyDescent="0.25">
      <c r="B17" s="53"/>
      <c r="C17" s="54"/>
      <c r="E17" s="53"/>
      <c r="F17" s="62"/>
      <c r="H17" s="1"/>
      <c r="I17" s="85"/>
      <c r="J17" s="13"/>
      <c r="K17" s="35"/>
      <c r="L17" s="14"/>
      <c r="M17" s="1"/>
      <c r="N17" s="85"/>
      <c r="O17" s="4"/>
      <c r="P17" s="42"/>
      <c r="Q17" s="43"/>
      <c r="S17" s="42"/>
      <c r="T17" s="43"/>
      <c r="V17" s="42"/>
      <c r="W17" s="43"/>
    </row>
    <row r="18" spans="2:23" x14ac:dyDescent="0.25">
      <c r="B18" s="53"/>
      <c r="C18" s="54"/>
      <c r="E18" s="53"/>
      <c r="F18" s="62"/>
      <c r="H18" s="1"/>
      <c r="I18" s="85"/>
      <c r="J18" s="13"/>
      <c r="K18" s="35"/>
      <c r="L18" s="14"/>
      <c r="M18" s="1"/>
      <c r="N18" s="85"/>
      <c r="O18" s="4"/>
      <c r="P18" s="42"/>
      <c r="Q18" s="43"/>
      <c r="S18" s="42"/>
      <c r="T18" s="43"/>
      <c r="V18" s="42"/>
      <c r="W18" s="43"/>
    </row>
    <row r="19" spans="2:23" x14ac:dyDescent="0.25">
      <c r="B19" s="53"/>
      <c r="C19" s="54"/>
      <c r="E19" s="53"/>
      <c r="F19" s="62"/>
      <c r="H19" s="1"/>
      <c r="I19" s="85"/>
      <c r="J19" s="13"/>
      <c r="K19" s="35"/>
      <c r="L19" s="14"/>
      <c r="M19" s="1"/>
      <c r="N19" s="85"/>
      <c r="O19" s="4"/>
      <c r="P19" s="42"/>
      <c r="Q19" s="43"/>
      <c r="S19" s="42"/>
      <c r="T19" s="43"/>
      <c r="V19" s="42"/>
      <c r="W19" s="43"/>
    </row>
    <row r="20" spans="2:23" x14ac:dyDescent="0.25">
      <c r="B20" s="53"/>
      <c r="C20" s="54"/>
      <c r="E20" s="53"/>
      <c r="F20" s="62"/>
      <c r="H20" s="1"/>
      <c r="I20" s="85"/>
      <c r="J20" s="13"/>
      <c r="K20" s="35"/>
      <c r="L20" s="14"/>
      <c r="M20" s="1"/>
      <c r="N20" s="85"/>
      <c r="O20" s="4"/>
      <c r="P20" s="42"/>
      <c r="Q20" s="43"/>
      <c r="S20" s="42"/>
      <c r="T20" s="43"/>
      <c r="V20" s="42"/>
      <c r="W20" s="43"/>
    </row>
    <row r="21" spans="2:23" x14ac:dyDescent="0.25">
      <c r="B21" s="53"/>
      <c r="C21" s="54"/>
      <c r="E21" s="53"/>
      <c r="F21" s="62"/>
      <c r="H21" s="1"/>
      <c r="I21" s="85"/>
      <c r="J21" s="13"/>
      <c r="K21" s="35"/>
      <c r="L21" s="14"/>
      <c r="M21" s="1"/>
      <c r="N21" s="85"/>
      <c r="O21" s="4"/>
      <c r="P21" s="42"/>
      <c r="Q21" s="43"/>
      <c r="S21" s="42"/>
      <c r="T21" s="43"/>
      <c r="V21" s="42"/>
      <c r="W21" s="43"/>
    </row>
    <row r="22" spans="2:23" x14ac:dyDescent="0.25">
      <c r="B22" s="53"/>
      <c r="C22" s="54"/>
      <c r="E22" s="53"/>
      <c r="F22" s="62"/>
      <c r="H22" s="1"/>
      <c r="I22" s="85"/>
      <c r="J22" s="13"/>
      <c r="K22" s="35"/>
      <c r="L22" s="14"/>
      <c r="M22" s="1"/>
      <c r="N22" s="85"/>
      <c r="O22" s="4"/>
      <c r="P22" s="42"/>
      <c r="Q22" s="43"/>
      <c r="S22" s="42"/>
      <c r="T22" s="43"/>
      <c r="V22" s="42"/>
      <c r="W22" s="43"/>
    </row>
    <row r="23" spans="2:23" x14ac:dyDescent="0.25">
      <c r="B23" s="53"/>
      <c r="C23" s="54"/>
      <c r="E23" s="53"/>
      <c r="F23" s="62"/>
      <c r="H23" s="1"/>
      <c r="I23" s="85"/>
      <c r="J23" s="13"/>
      <c r="K23" s="35"/>
      <c r="L23" s="14"/>
      <c r="M23" s="1"/>
      <c r="N23" s="85"/>
      <c r="O23" s="4"/>
      <c r="P23" s="42"/>
      <c r="Q23" s="43"/>
      <c r="S23" s="42"/>
      <c r="T23" s="43"/>
      <c r="V23" s="42"/>
      <c r="W23" s="43"/>
    </row>
    <row r="24" spans="2:23" x14ac:dyDescent="0.25">
      <c r="B24" s="53"/>
      <c r="C24" s="54"/>
      <c r="E24" s="55"/>
      <c r="F24" s="62"/>
      <c r="H24" s="1"/>
      <c r="I24" s="85"/>
      <c r="J24" s="13"/>
      <c r="K24" s="35"/>
      <c r="L24" s="14"/>
      <c r="M24" s="1"/>
      <c r="N24" s="85"/>
      <c r="O24" s="4"/>
      <c r="P24" s="42"/>
      <c r="Q24" s="43"/>
      <c r="S24" s="42"/>
      <c r="T24" s="43"/>
      <c r="V24" s="42"/>
      <c r="W24" s="43"/>
    </row>
    <row r="25" spans="2:23" x14ac:dyDescent="0.25">
      <c r="B25" s="53"/>
      <c r="C25" s="54"/>
      <c r="E25" s="55"/>
      <c r="F25" s="62"/>
      <c r="H25" s="1"/>
      <c r="I25" s="85"/>
      <c r="J25" s="13"/>
      <c r="K25" s="35"/>
      <c r="L25" s="14"/>
      <c r="M25" s="1"/>
      <c r="N25" s="85"/>
      <c r="O25" s="4"/>
      <c r="P25" s="42"/>
      <c r="Q25" s="43"/>
      <c r="S25" s="42"/>
      <c r="T25" s="43"/>
      <c r="V25" s="42"/>
      <c r="W25" s="43"/>
    </row>
    <row r="26" spans="2:23" x14ac:dyDescent="0.25">
      <c r="B26" s="55"/>
      <c r="C26" s="54"/>
      <c r="E26" s="55"/>
      <c r="F26" s="62"/>
      <c r="H26" s="1"/>
      <c r="I26" s="85"/>
      <c r="J26" s="13"/>
      <c r="K26" s="35"/>
      <c r="L26" s="14"/>
      <c r="M26" s="1"/>
      <c r="N26" s="85"/>
      <c r="O26" s="4"/>
      <c r="P26" s="42"/>
      <c r="Q26" s="43"/>
      <c r="S26" s="42"/>
      <c r="T26" s="43"/>
      <c r="V26" s="42"/>
      <c r="W26" s="43"/>
    </row>
    <row r="27" spans="2:23" x14ac:dyDescent="0.25">
      <c r="B27" s="55"/>
      <c r="C27" s="54"/>
      <c r="E27" s="55"/>
      <c r="F27" s="62"/>
      <c r="H27" s="1"/>
      <c r="I27" s="85"/>
      <c r="J27" s="13"/>
      <c r="K27" s="35"/>
      <c r="L27" s="14"/>
      <c r="M27" s="1"/>
      <c r="N27" s="85"/>
      <c r="O27" s="4"/>
      <c r="P27" s="42"/>
      <c r="Q27" s="43"/>
      <c r="S27" s="42"/>
      <c r="T27" s="43"/>
      <c r="V27" s="42"/>
      <c r="W27" s="43"/>
    </row>
    <row r="28" spans="2:23" x14ac:dyDescent="0.25">
      <c r="B28" s="56"/>
      <c r="C28" s="57"/>
      <c r="E28" s="56"/>
      <c r="F28" s="57"/>
      <c r="H28" s="1"/>
      <c r="I28" s="85"/>
      <c r="J28" s="13"/>
      <c r="K28" s="35"/>
      <c r="L28" s="14"/>
      <c r="M28" s="1"/>
      <c r="N28" s="85"/>
      <c r="O28" s="4"/>
      <c r="P28" s="42"/>
      <c r="Q28" s="43"/>
      <c r="S28" s="42"/>
      <c r="T28" s="43"/>
      <c r="V28" s="42"/>
      <c r="W28" s="43"/>
    </row>
    <row r="29" spans="2:23" x14ac:dyDescent="0.25">
      <c r="B29" s="56"/>
      <c r="C29" s="58"/>
      <c r="E29" s="56"/>
      <c r="F29" s="57"/>
      <c r="H29" s="1"/>
      <c r="I29" s="85"/>
      <c r="J29" s="13"/>
      <c r="K29" s="35"/>
      <c r="L29" s="14"/>
      <c r="M29" s="1"/>
      <c r="N29" s="85"/>
      <c r="O29" s="4"/>
      <c r="P29" s="42"/>
      <c r="Q29" s="43"/>
      <c r="S29" s="42"/>
      <c r="T29" s="43"/>
      <c r="V29" s="42"/>
      <c r="W29" s="43"/>
    </row>
    <row r="30" spans="2:23" x14ac:dyDescent="0.25">
      <c r="B30" s="56"/>
      <c r="C30" s="58"/>
      <c r="E30" s="56"/>
      <c r="F30" s="57"/>
      <c r="H30" s="1"/>
      <c r="I30" s="85"/>
      <c r="J30" s="13"/>
      <c r="K30" s="35"/>
      <c r="L30" s="14"/>
      <c r="M30" s="1"/>
      <c r="N30" s="85"/>
      <c r="O30" s="4"/>
      <c r="P30" s="42"/>
      <c r="Q30" s="43"/>
      <c r="S30" s="42"/>
      <c r="T30" s="43"/>
      <c r="V30" s="42"/>
      <c r="W30" s="43"/>
    </row>
    <row r="31" spans="2:23" ht="14.25" thickBot="1" x14ac:dyDescent="0.3">
      <c r="B31" s="56"/>
      <c r="C31" s="57"/>
      <c r="E31" s="56"/>
      <c r="F31" s="57"/>
      <c r="H31" s="1"/>
      <c r="I31" s="85"/>
      <c r="J31" s="13"/>
      <c r="K31" s="36"/>
      <c r="L31" s="14"/>
      <c r="M31" s="1"/>
      <c r="N31" s="85"/>
      <c r="O31" s="4"/>
      <c r="P31" s="44"/>
      <c r="Q31" s="45"/>
      <c r="S31" s="44"/>
      <c r="T31" s="45"/>
      <c r="V31" s="44"/>
      <c r="W31" s="45"/>
    </row>
    <row r="32" spans="2:23" x14ac:dyDescent="0.25">
      <c r="B32" s="59"/>
      <c r="C32" s="60"/>
      <c r="E32" s="59"/>
      <c r="F32" s="60"/>
      <c r="O32" s="4"/>
    </row>
    <row r="33" spans="2:15" x14ac:dyDescent="0.25">
      <c r="O33" s="4"/>
    </row>
    <row r="34" spans="2:15" x14ac:dyDescent="0.25">
      <c r="B34" s="8" t="s">
        <v>68</v>
      </c>
      <c r="O34" s="4"/>
    </row>
    <row r="35" spans="2:15" x14ac:dyDescent="0.25">
      <c r="B35" s="8" t="s">
        <v>72</v>
      </c>
      <c r="O35" s="4"/>
    </row>
    <row r="36" spans="2:15" x14ac:dyDescent="0.25">
      <c r="B36" s="8"/>
      <c r="O36" s="4"/>
    </row>
    <row r="37" spans="2:15" ht="16.5" x14ac:dyDescent="0.25">
      <c r="B37" s="69" t="s">
        <v>32</v>
      </c>
      <c r="O37" s="4"/>
    </row>
    <row r="38" spans="2:15" x14ac:dyDescent="0.25">
      <c r="O38" s="4"/>
    </row>
    <row r="39" spans="2:15" x14ac:dyDescent="0.25">
      <c r="B39" s="8" t="s">
        <v>33</v>
      </c>
    </row>
    <row r="40" spans="2:15" x14ac:dyDescent="0.25">
      <c r="B40" s="8"/>
    </row>
    <row r="41" spans="2:15" x14ac:dyDescent="0.25">
      <c r="B41" s="8" t="s">
        <v>34</v>
      </c>
    </row>
    <row r="42" spans="2:15" x14ac:dyDescent="0.25">
      <c r="B42" s="8" t="s">
        <v>35</v>
      </c>
    </row>
    <row r="43" spans="2:15" x14ac:dyDescent="0.25">
      <c r="B43" s="8"/>
    </row>
    <row r="44" spans="2:15" x14ac:dyDescent="0.25">
      <c r="B44" s="8" t="s">
        <v>36</v>
      </c>
    </row>
    <row r="45" spans="2:15" x14ac:dyDescent="0.25">
      <c r="B45" s="8" t="s">
        <v>37</v>
      </c>
    </row>
    <row r="46" spans="2:15" x14ac:dyDescent="0.25">
      <c r="B46" s="8"/>
    </row>
    <row r="47" spans="2:15" x14ac:dyDescent="0.25">
      <c r="B47" s="8" t="s">
        <v>38</v>
      </c>
    </row>
    <row r="48" spans="2:15" x14ac:dyDescent="0.25">
      <c r="B48" s="8"/>
    </row>
    <row r="49" spans="2:7" x14ac:dyDescent="0.25">
      <c r="B49" s="8" t="s">
        <v>39</v>
      </c>
    </row>
    <row r="50" spans="2:7" x14ac:dyDescent="0.25">
      <c r="C50" s="2"/>
      <c r="D50" s="2"/>
      <c r="E50" s="2"/>
      <c r="F50" s="2"/>
      <c r="G50" s="2"/>
    </row>
    <row r="51" spans="2:7" x14ac:dyDescent="0.25">
      <c r="B51" s="89" t="s">
        <v>70</v>
      </c>
      <c r="C51" s="2"/>
      <c r="D51" s="2"/>
      <c r="E51" s="2"/>
      <c r="F51" s="2"/>
      <c r="G51" s="2"/>
    </row>
    <row r="52" spans="2:7" x14ac:dyDescent="0.25">
      <c r="B52" s="89" t="s">
        <v>71</v>
      </c>
    </row>
    <row r="53" spans="2:7" x14ac:dyDescent="0.25">
      <c r="B53" s="89" t="s">
        <v>79</v>
      </c>
    </row>
    <row r="54" spans="2:7" x14ac:dyDescent="0.25">
      <c r="B54" s="89" t="s">
        <v>78</v>
      </c>
    </row>
  </sheetData>
  <mergeCells count="12">
    <mergeCell ref="V6:W6"/>
    <mergeCell ref="E6:F6"/>
    <mergeCell ref="L4:M4"/>
    <mergeCell ref="L5:M5"/>
    <mergeCell ref="B1:F1"/>
    <mergeCell ref="H1:N1"/>
    <mergeCell ref="B6:C6"/>
    <mergeCell ref="C3:F3"/>
    <mergeCell ref="C4:F4"/>
    <mergeCell ref="P6:Q6"/>
    <mergeCell ref="S6:T6"/>
    <mergeCell ref="P1:W1"/>
  </mergeCells>
  <phoneticPr fontId="8" type="noConversion"/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B1:AC69"/>
  <sheetViews>
    <sheetView showGridLines="0" workbookViewId="0">
      <selection activeCell="AB8" sqref="AB8:AB9"/>
    </sheetView>
  </sheetViews>
  <sheetFormatPr defaultRowHeight="13.5" x14ac:dyDescent="0.25"/>
  <cols>
    <col min="2" max="2" width="14.85546875" bestFit="1" customWidth="1"/>
    <col min="3" max="3" width="13" bestFit="1" customWidth="1"/>
    <col min="4" max="4" width="6" customWidth="1"/>
    <col min="5" max="5" width="14.140625" bestFit="1" customWidth="1"/>
    <col min="6" max="6" width="8.5703125" bestFit="1" customWidth="1"/>
    <col min="8" max="8" width="14" bestFit="1" customWidth="1"/>
    <col min="9" max="9" width="11.42578125" customWidth="1"/>
    <col min="10" max="10" width="5.140625" bestFit="1" customWidth="1"/>
    <col min="11" max="11" width="6.85546875" bestFit="1" customWidth="1"/>
    <col min="12" max="12" width="9" bestFit="1" customWidth="1"/>
    <col min="14" max="14" width="12.28515625" bestFit="1" customWidth="1"/>
    <col min="19" max="19" width="12.28515625" bestFit="1" customWidth="1"/>
    <col min="24" max="24" width="16.140625" bestFit="1" customWidth="1"/>
    <col min="25" max="25" width="12.28515625" bestFit="1" customWidth="1"/>
    <col min="27" max="27" width="8.5703125" bestFit="1" customWidth="1"/>
    <col min="28" max="28" width="12.28515625" bestFit="1" customWidth="1"/>
    <col min="29" max="29" width="13.140625" customWidth="1"/>
  </cols>
  <sheetData>
    <row r="1" spans="2:29" x14ac:dyDescent="0.25">
      <c r="B1" s="99"/>
      <c r="C1" s="99"/>
      <c r="D1" s="99"/>
      <c r="E1" s="99"/>
      <c r="F1" s="99"/>
    </row>
    <row r="3" spans="2:29" x14ac:dyDescent="0.25">
      <c r="B3" s="63" t="s">
        <v>48</v>
      </c>
      <c r="C3" s="66">
        <f>교체매매!C3</f>
        <v>0</v>
      </c>
      <c r="H3" s="100" t="s">
        <v>16</v>
      </c>
      <c r="I3" s="100"/>
      <c r="J3" s="100"/>
      <c r="K3" s="100"/>
      <c r="L3" s="100"/>
      <c r="M3" s="100"/>
      <c r="N3" s="34">
        <f>SUM(N9:N58)</f>
        <v>0</v>
      </c>
      <c r="X3" s="76" t="s">
        <v>58</v>
      </c>
      <c r="Y3" s="75"/>
      <c r="Z3" s="75"/>
      <c r="AA3" s="75"/>
      <c r="AB3" s="75"/>
      <c r="AC3" s="75"/>
    </row>
    <row r="4" spans="2:29" x14ac:dyDescent="0.25">
      <c r="B4" s="64" t="s">
        <v>49</v>
      </c>
      <c r="C4" s="65">
        <f>교체매매!C4</f>
        <v>0</v>
      </c>
      <c r="H4" s="100" t="s">
        <v>17</v>
      </c>
      <c r="I4" s="100"/>
      <c r="J4" s="100"/>
      <c r="K4" s="100"/>
      <c r="L4" s="100"/>
      <c r="M4" s="100"/>
      <c r="N4" s="34">
        <f>C4-N3</f>
        <v>0</v>
      </c>
    </row>
    <row r="5" spans="2:29" x14ac:dyDescent="0.25">
      <c r="O5" s="6"/>
    </row>
    <row r="6" spans="2:29" x14ac:dyDescent="0.25">
      <c r="E6" t="s">
        <v>26</v>
      </c>
      <c r="F6">
        <f>25-COUNTBLANK(E9:E33)</f>
        <v>0</v>
      </c>
      <c r="H6" s="98" t="s">
        <v>20</v>
      </c>
      <c r="I6" s="98"/>
      <c r="J6" s="98"/>
      <c r="K6" s="98"/>
      <c r="L6" s="98"/>
      <c r="M6" s="98"/>
      <c r="N6" s="98"/>
      <c r="Q6" s="98" t="s">
        <v>25</v>
      </c>
      <c r="R6" s="98"/>
      <c r="S6" s="98"/>
    </row>
    <row r="7" spans="2:29" x14ac:dyDescent="0.25">
      <c r="B7" s="50" t="s">
        <v>18</v>
      </c>
      <c r="C7" s="50"/>
      <c r="D7" s="7"/>
      <c r="E7" s="50" t="s">
        <v>19</v>
      </c>
      <c r="F7" s="50"/>
      <c r="O7" s="2"/>
      <c r="P7" s="2"/>
      <c r="AA7" t="s">
        <v>59</v>
      </c>
      <c r="AB7">
        <f>25-COUNTBLANK(X12:X36)</f>
        <v>0</v>
      </c>
    </row>
    <row r="8" spans="2:29" ht="14.25" thickBot="1" x14ac:dyDescent="0.3">
      <c r="B8" s="48" t="s">
        <v>13</v>
      </c>
      <c r="C8" s="48" t="s">
        <v>14</v>
      </c>
      <c r="E8" s="48" t="s">
        <v>11</v>
      </c>
      <c r="F8" s="48" t="s">
        <v>12</v>
      </c>
      <c r="H8" s="37" t="s">
        <v>27</v>
      </c>
      <c r="I8" s="38" t="s">
        <v>2</v>
      </c>
      <c r="J8" s="38" t="s">
        <v>3</v>
      </c>
      <c r="K8" s="39" t="s">
        <v>4</v>
      </c>
      <c r="L8" s="38" t="s">
        <v>5</v>
      </c>
      <c r="M8" s="41" t="s">
        <v>6</v>
      </c>
      <c r="N8" s="38" t="s">
        <v>8</v>
      </c>
      <c r="O8" s="4"/>
      <c r="P8" s="2"/>
      <c r="Q8" s="5" t="s">
        <v>9</v>
      </c>
      <c r="R8" s="5" t="s">
        <v>10</v>
      </c>
      <c r="S8" s="37" t="s">
        <v>7</v>
      </c>
      <c r="X8" s="63" t="s">
        <v>53</v>
      </c>
      <c r="Y8" s="72"/>
      <c r="AA8" s="70" t="s">
        <v>54</v>
      </c>
      <c r="AB8" s="12">
        <f>SUM(AC12:AC36)</f>
        <v>0</v>
      </c>
    </row>
    <row r="9" spans="2:29" x14ac:dyDescent="0.25">
      <c r="B9" s="68" t="str">
        <f>IF(교체매매!B8="","",교체매매!B8)</f>
        <v/>
      </c>
      <c r="C9" s="68" t="str">
        <f>IF(교체매매!C8="","",교체매매!C8)</f>
        <v/>
      </c>
      <c r="E9" s="68" t="str">
        <f>IF(교체매매!E8="","",교체매매!E8)</f>
        <v/>
      </c>
      <c r="F9" s="68" t="str">
        <f>IF(교체매매!F8="","",교체매매!F8)</f>
        <v/>
      </c>
      <c r="H9" s="15"/>
      <c r="I9" s="16" t="str">
        <f t="shared" ref="I9:I28" si="0">IF(H9="","",IFERROR(VLOOKUP(H9,$E$9:$F$33,2,FALSE),"-"))</f>
        <v/>
      </c>
      <c r="J9" s="17" t="str">
        <f t="shared" ref="J9:J28" si="1">IF(H9="","",IFERROR(VLOOKUP(H9,$B$9:$C$33,2,FALSE),0))</f>
        <v/>
      </c>
      <c r="K9" s="18" t="str">
        <f>IF(H9="","",IF(I9="-",-J9,IF(M9="수량유지",0,Q9)))</f>
        <v/>
      </c>
      <c r="L9" s="19" t="str">
        <f t="shared" ref="L9:L28" si="2">IF(H9="","",J9+K9)</f>
        <v/>
      </c>
      <c r="M9" s="25" t="str">
        <f>IF(H9="","",IF(COUNTIF($E$9:$E$33,H9)=0,"전량매도",IF(COUNTIF($B$9:$B$33,H9)=1,"수량유지","신규매수")))</f>
        <v/>
      </c>
      <c r="N9" s="20" t="str">
        <f t="shared" ref="N9:N28" si="3">IFERROR(L9*I9,"")</f>
        <v/>
      </c>
      <c r="O9" s="4"/>
      <c r="P9" s="2"/>
      <c r="Q9" s="32" t="str">
        <f>IFERROR(R9-J9,"")</f>
        <v/>
      </c>
      <c r="R9" s="33" t="str">
        <f>IFERROR(ROUND(S9/I9,0),"")</f>
        <v/>
      </c>
      <c r="S9" s="3"/>
      <c r="X9" s="64" t="s">
        <v>55</v>
      </c>
      <c r="Y9" s="73"/>
      <c r="AA9" s="70" t="s">
        <v>56</v>
      </c>
      <c r="AB9" s="12">
        <f>Y9-AB8</f>
        <v>0</v>
      </c>
    </row>
    <row r="10" spans="2:29" x14ac:dyDescent="0.25">
      <c r="B10" s="67" t="str">
        <f>IF(교체매매!B9="","",교체매매!B9)</f>
        <v/>
      </c>
      <c r="C10" s="67" t="str">
        <f>IF(교체매매!C9="","",교체매매!C9)</f>
        <v/>
      </c>
      <c r="E10" s="67" t="str">
        <f>IF(교체매매!E9="","",교체매매!E9)</f>
        <v/>
      </c>
      <c r="F10" s="67" t="str">
        <f>IF(교체매매!F9="","",교체매매!F9)</f>
        <v/>
      </c>
      <c r="H10" s="15"/>
      <c r="I10" s="21" t="str">
        <f t="shared" si="0"/>
        <v/>
      </c>
      <c r="J10" s="22" t="str">
        <f t="shared" si="1"/>
        <v/>
      </c>
      <c r="K10" s="23" t="str">
        <f t="shared" ref="K10:K28" si="4">IF(H10="","",IF(I10="-",-J10,IF(M10="수량유지",0,Q10)))</f>
        <v/>
      </c>
      <c r="L10" s="24" t="str">
        <f t="shared" si="2"/>
        <v/>
      </c>
      <c r="M10" s="25" t="str">
        <f t="shared" ref="M10:M58" si="5">IF(H10="","",IF(COUNTIF($E$9:$E$33,H10)=0,"전량매도",IF(COUNTIF($B$9:$B$33,H10)=1,"수량유지","신규매수")))</f>
        <v/>
      </c>
      <c r="N10" s="26" t="str">
        <f t="shared" si="3"/>
        <v/>
      </c>
      <c r="O10" s="4"/>
      <c r="P10" s="2"/>
      <c r="Q10" s="32" t="str">
        <f t="shared" ref="Q10:Q58" si="6">IFERROR(R10-J10,"")</f>
        <v/>
      </c>
      <c r="R10" s="33" t="str">
        <f t="shared" ref="R10:R58" si="7">IFERROR(ROUND(S10/I10,0),"")</f>
        <v/>
      </c>
      <c r="S10" s="3"/>
    </row>
    <row r="11" spans="2:29" x14ac:dyDescent="0.25">
      <c r="B11" s="67" t="str">
        <f>IF(교체매매!B10="","",교체매매!B10)</f>
        <v/>
      </c>
      <c r="C11" s="67" t="str">
        <f>IF(교체매매!C10="","",교체매매!C10)</f>
        <v/>
      </c>
      <c r="E11" s="67" t="str">
        <f>IF(교체매매!E10="","",교체매매!E10)</f>
        <v/>
      </c>
      <c r="F11" s="67" t="str">
        <f>IF(교체매매!F10="","",교체매매!F10)</f>
        <v/>
      </c>
      <c r="H11" s="15"/>
      <c r="I11" s="21" t="str">
        <f t="shared" si="0"/>
        <v/>
      </c>
      <c r="J11" s="22" t="str">
        <f t="shared" si="1"/>
        <v/>
      </c>
      <c r="K11" s="23" t="str">
        <f>IF(H11="","",IF(I11="-",-J11,IF(M11="수량유지",0,Q11)))</f>
        <v/>
      </c>
      <c r="L11" s="24" t="str">
        <f t="shared" si="2"/>
        <v/>
      </c>
      <c r="M11" s="25" t="str">
        <f t="shared" si="5"/>
        <v/>
      </c>
      <c r="N11" s="26" t="str">
        <f t="shared" si="3"/>
        <v/>
      </c>
      <c r="O11" s="4"/>
      <c r="P11" s="2"/>
      <c r="Q11" s="32" t="str">
        <f t="shared" si="6"/>
        <v/>
      </c>
      <c r="R11" s="33" t="str">
        <f t="shared" si="7"/>
        <v/>
      </c>
      <c r="S11" s="3"/>
      <c r="X11" s="51" t="s">
        <v>52</v>
      </c>
      <c r="Y11" s="52" t="s">
        <v>57</v>
      </c>
      <c r="AA11" s="37" t="s">
        <v>50</v>
      </c>
      <c r="AB11" s="37" t="s">
        <v>61</v>
      </c>
      <c r="AC11" s="37" t="s">
        <v>62</v>
      </c>
    </row>
    <row r="12" spans="2:29" x14ac:dyDescent="0.25">
      <c r="B12" s="67" t="str">
        <f>IF(교체매매!B11="","",교체매매!B11)</f>
        <v/>
      </c>
      <c r="C12" s="67" t="str">
        <f>IF(교체매매!C11="","",교체매매!C11)</f>
        <v/>
      </c>
      <c r="E12" s="67" t="str">
        <f>IF(교체매매!E11="","",교체매매!E11)</f>
        <v/>
      </c>
      <c r="F12" s="67" t="str">
        <f>IF(교체매매!F11="","",교체매매!F11)</f>
        <v/>
      </c>
      <c r="H12" s="15"/>
      <c r="I12" s="21" t="str">
        <f t="shared" si="0"/>
        <v/>
      </c>
      <c r="J12" s="22" t="str">
        <f t="shared" si="1"/>
        <v/>
      </c>
      <c r="K12" s="23" t="str">
        <f t="shared" si="4"/>
        <v/>
      </c>
      <c r="L12" s="24" t="str">
        <f t="shared" si="2"/>
        <v/>
      </c>
      <c r="M12" s="25" t="str">
        <f t="shared" si="5"/>
        <v/>
      </c>
      <c r="N12" s="26" t="str">
        <f t="shared" si="3"/>
        <v/>
      </c>
      <c r="O12" s="4"/>
      <c r="P12" s="2"/>
      <c r="Q12" s="32" t="str">
        <f t="shared" si="6"/>
        <v/>
      </c>
      <c r="R12" s="33" t="str">
        <f t="shared" si="7"/>
        <v/>
      </c>
      <c r="S12" s="3"/>
      <c r="X12" s="53"/>
      <c r="Y12" s="61"/>
      <c r="AA12" s="1" t="str">
        <f>IFERROR(ROUND(AB12/Y12,0),"")</f>
        <v/>
      </c>
      <c r="AB12" s="77"/>
      <c r="AC12" s="77" t="str">
        <f>IFERROR(Y12*AA12,"")</f>
        <v/>
      </c>
    </row>
    <row r="13" spans="2:29" x14ac:dyDescent="0.25">
      <c r="B13" s="67" t="str">
        <f>IF(교체매매!B12="","",교체매매!B12)</f>
        <v/>
      </c>
      <c r="C13" s="67" t="str">
        <f>IF(교체매매!C12="","",교체매매!C12)</f>
        <v/>
      </c>
      <c r="E13" s="67" t="str">
        <f>IF(교체매매!E12="","",교체매매!E12)</f>
        <v/>
      </c>
      <c r="F13" s="67" t="str">
        <f>IF(교체매매!F12="","",교체매매!F12)</f>
        <v/>
      </c>
      <c r="H13" s="15"/>
      <c r="I13" s="21" t="str">
        <f t="shared" si="0"/>
        <v/>
      </c>
      <c r="J13" s="22" t="str">
        <f t="shared" si="1"/>
        <v/>
      </c>
      <c r="K13" s="23" t="str">
        <f>IF(H13="","",IF(I13="-",-J13,IF(M13="수량유지",0,Q13)))</f>
        <v/>
      </c>
      <c r="L13" s="24" t="str">
        <f t="shared" si="2"/>
        <v/>
      </c>
      <c r="M13" s="25" t="str">
        <f t="shared" si="5"/>
        <v/>
      </c>
      <c r="N13" s="26" t="str">
        <f t="shared" si="3"/>
        <v/>
      </c>
      <c r="O13" s="4"/>
      <c r="P13" s="2"/>
      <c r="Q13" s="32" t="str">
        <f t="shared" si="6"/>
        <v/>
      </c>
      <c r="R13" s="33" t="str">
        <f t="shared" si="7"/>
        <v/>
      </c>
      <c r="S13" s="3"/>
      <c r="X13" s="53"/>
      <c r="Y13" s="61"/>
      <c r="AA13" s="1" t="str">
        <f t="shared" ref="AA13:AA36" si="8">IFERROR(ROUND(AB13/Y13,0),"")</f>
        <v/>
      </c>
      <c r="AB13" s="77"/>
      <c r="AC13" s="77" t="str">
        <f t="shared" ref="AC13:AC36" si="9">IFERROR(Y13*AA13,"")</f>
        <v/>
      </c>
    </row>
    <row r="14" spans="2:29" x14ac:dyDescent="0.25">
      <c r="B14" s="67" t="str">
        <f>IF(교체매매!B13="","",교체매매!B13)</f>
        <v/>
      </c>
      <c r="C14" s="67" t="str">
        <f>IF(교체매매!C13="","",교체매매!C13)</f>
        <v/>
      </c>
      <c r="E14" s="67" t="str">
        <f>IF(교체매매!E13="","",교체매매!E13)</f>
        <v/>
      </c>
      <c r="F14" s="67" t="str">
        <f>IF(교체매매!F13="","",교체매매!F13)</f>
        <v/>
      </c>
      <c r="H14" s="15"/>
      <c r="I14" s="21" t="str">
        <f t="shared" si="0"/>
        <v/>
      </c>
      <c r="J14" s="22" t="str">
        <f t="shared" si="1"/>
        <v/>
      </c>
      <c r="K14" s="23" t="str">
        <f t="shared" si="4"/>
        <v/>
      </c>
      <c r="L14" s="24" t="str">
        <f t="shared" si="2"/>
        <v/>
      </c>
      <c r="M14" s="25" t="str">
        <f t="shared" si="5"/>
        <v/>
      </c>
      <c r="N14" s="26" t="str">
        <f>IFERROR(L14*I14,"")</f>
        <v/>
      </c>
      <c r="O14" s="4"/>
      <c r="P14" s="2"/>
      <c r="Q14" s="32" t="str">
        <f t="shared" si="6"/>
        <v/>
      </c>
      <c r="R14" s="33" t="str">
        <f t="shared" si="7"/>
        <v/>
      </c>
      <c r="S14" s="3"/>
      <c r="X14" s="53"/>
      <c r="Y14" s="61"/>
      <c r="AA14" s="1" t="str">
        <f t="shared" si="8"/>
        <v/>
      </c>
      <c r="AB14" s="77"/>
      <c r="AC14" s="77" t="str">
        <f t="shared" si="9"/>
        <v/>
      </c>
    </row>
    <row r="15" spans="2:29" x14ac:dyDescent="0.25">
      <c r="B15" s="67" t="str">
        <f>IF(교체매매!B14="","",교체매매!B14)</f>
        <v/>
      </c>
      <c r="C15" s="67" t="str">
        <f>IF(교체매매!C14="","",교체매매!C14)</f>
        <v/>
      </c>
      <c r="E15" s="67" t="str">
        <f>IF(교체매매!E14="","",교체매매!E14)</f>
        <v/>
      </c>
      <c r="F15" s="67" t="str">
        <f>IF(교체매매!F14="","",교체매매!F14)</f>
        <v/>
      </c>
      <c r="H15" s="15"/>
      <c r="I15" s="21" t="str">
        <f t="shared" si="0"/>
        <v/>
      </c>
      <c r="J15" s="22" t="str">
        <f t="shared" si="1"/>
        <v/>
      </c>
      <c r="K15" s="23" t="str">
        <f t="shared" si="4"/>
        <v/>
      </c>
      <c r="L15" s="24" t="str">
        <f t="shared" si="2"/>
        <v/>
      </c>
      <c r="M15" s="25" t="str">
        <f t="shared" si="5"/>
        <v/>
      </c>
      <c r="N15" s="26" t="str">
        <f t="shared" si="3"/>
        <v/>
      </c>
      <c r="O15" s="4"/>
      <c r="P15" s="2"/>
      <c r="Q15" s="32" t="str">
        <f t="shared" si="6"/>
        <v/>
      </c>
      <c r="R15" s="33" t="str">
        <f t="shared" si="7"/>
        <v/>
      </c>
      <c r="S15" s="3"/>
      <c r="X15" s="53"/>
      <c r="Y15" s="62"/>
      <c r="AA15" s="1" t="str">
        <f t="shared" si="8"/>
        <v/>
      </c>
      <c r="AB15" s="77"/>
      <c r="AC15" s="77" t="str">
        <f t="shared" si="9"/>
        <v/>
      </c>
    </row>
    <row r="16" spans="2:29" x14ac:dyDescent="0.25">
      <c r="B16" s="67" t="str">
        <f>IF(교체매매!B15="","",교체매매!B15)</f>
        <v/>
      </c>
      <c r="C16" s="67" t="str">
        <f>IF(교체매매!C15="","",교체매매!C15)</f>
        <v/>
      </c>
      <c r="E16" s="67" t="str">
        <f>IF(교체매매!E15="","",교체매매!E15)</f>
        <v/>
      </c>
      <c r="F16" s="67" t="str">
        <f>IF(교체매매!F15="","",교체매매!F15)</f>
        <v/>
      </c>
      <c r="H16" s="15"/>
      <c r="I16" s="21" t="str">
        <f t="shared" si="0"/>
        <v/>
      </c>
      <c r="J16" s="22" t="str">
        <f t="shared" si="1"/>
        <v/>
      </c>
      <c r="K16" s="23" t="str">
        <f t="shared" si="4"/>
        <v/>
      </c>
      <c r="L16" s="24" t="str">
        <f t="shared" si="2"/>
        <v/>
      </c>
      <c r="M16" s="25" t="str">
        <f t="shared" si="5"/>
        <v/>
      </c>
      <c r="N16" s="26" t="str">
        <f t="shared" si="3"/>
        <v/>
      </c>
      <c r="O16" s="4"/>
      <c r="P16" s="2"/>
      <c r="Q16" s="32" t="str">
        <f t="shared" si="6"/>
        <v/>
      </c>
      <c r="R16" s="33" t="str">
        <f t="shared" si="7"/>
        <v/>
      </c>
      <c r="S16" s="3"/>
      <c r="X16" s="53"/>
      <c r="Y16" s="62"/>
      <c r="AA16" s="1" t="str">
        <f t="shared" si="8"/>
        <v/>
      </c>
      <c r="AB16" s="77"/>
      <c r="AC16" s="77" t="str">
        <f t="shared" si="9"/>
        <v/>
      </c>
    </row>
    <row r="17" spans="2:29" x14ac:dyDescent="0.25">
      <c r="B17" s="67" t="str">
        <f>IF(교체매매!B16="","",교체매매!B16)</f>
        <v/>
      </c>
      <c r="C17" s="67" t="str">
        <f>IF(교체매매!C16="","",교체매매!C16)</f>
        <v/>
      </c>
      <c r="E17" s="67" t="str">
        <f>IF(교체매매!E16="","",교체매매!E16)</f>
        <v/>
      </c>
      <c r="F17" s="67" t="str">
        <f>IF(교체매매!F16="","",교체매매!F16)</f>
        <v/>
      </c>
      <c r="H17" s="15"/>
      <c r="I17" s="21" t="str">
        <f t="shared" si="0"/>
        <v/>
      </c>
      <c r="J17" s="22" t="str">
        <f t="shared" si="1"/>
        <v/>
      </c>
      <c r="K17" s="23" t="str">
        <f t="shared" si="4"/>
        <v/>
      </c>
      <c r="L17" s="24" t="str">
        <f t="shared" si="2"/>
        <v/>
      </c>
      <c r="M17" s="25" t="str">
        <f t="shared" si="5"/>
        <v/>
      </c>
      <c r="N17" s="26" t="str">
        <f t="shared" si="3"/>
        <v/>
      </c>
      <c r="O17" s="4"/>
      <c r="P17" s="2"/>
      <c r="Q17" s="32" t="str">
        <f t="shared" si="6"/>
        <v/>
      </c>
      <c r="R17" s="33" t="str">
        <f t="shared" si="7"/>
        <v/>
      </c>
      <c r="S17" s="3"/>
      <c r="X17" s="53"/>
      <c r="Y17" s="62"/>
      <c r="AA17" s="1" t="str">
        <f>IFERROR(ROUND(AB17/Y17,0),"")</f>
        <v/>
      </c>
      <c r="AB17" s="77"/>
      <c r="AC17" s="77" t="str">
        <f t="shared" si="9"/>
        <v/>
      </c>
    </row>
    <row r="18" spans="2:29" x14ac:dyDescent="0.25">
      <c r="B18" s="67" t="str">
        <f>IF(교체매매!B17="","",교체매매!B17)</f>
        <v/>
      </c>
      <c r="C18" s="67" t="str">
        <f>IF(교체매매!C17="","",교체매매!C17)</f>
        <v/>
      </c>
      <c r="E18" s="67" t="str">
        <f>IF(교체매매!E17="","",교체매매!E17)</f>
        <v/>
      </c>
      <c r="F18" s="67" t="str">
        <f>IF(교체매매!F17="","",교체매매!F17)</f>
        <v/>
      </c>
      <c r="H18" s="15"/>
      <c r="I18" s="21" t="str">
        <f t="shared" si="0"/>
        <v/>
      </c>
      <c r="J18" s="22" t="str">
        <f t="shared" si="1"/>
        <v/>
      </c>
      <c r="K18" s="23" t="str">
        <f t="shared" si="4"/>
        <v/>
      </c>
      <c r="L18" s="24" t="str">
        <f t="shared" si="2"/>
        <v/>
      </c>
      <c r="M18" s="25" t="str">
        <f t="shared" si="5"/>
        <v/>
      </c>
      <c r="N18" s="26" t="str">
        <f t="shared" si="3"/>
        <v/>
      </c>
      <c r="O18" s="4"/>
      <c r="P18" s="2"/>
      <c r="Q18" s="32" t="str">
        <f t="shared" si="6"/>
        <v/>
      </c>
      <c r="R18" s="33" t="str">
        <f t="shared" si="7"/>
        <v/>
      </c>
      <c r="S18" s="3"/>
      <c r="X18" s="53"/>
      <c r="Y18" s="62"/>
      <c r="AA18" s="1" t="str">
        <f>IFERROR(ROUND(AB18/Y18,0),"")</f>
        <v/>
      </c>
      <c r="AB18" s="77"/>
      <c r="AC18" s="77" t="str">
        <f t="shared" si="9"/>
        <v/>
      </c>
    </row>
    <row r="19" spans="2:29" x14ac:dyDescent="0.25">
      <c r="B19" s="67" t="str">
        <f>IF(교체매매!B18="","",교체매매!B18)</f>
        <v/>
      </c>
      <c r="C19" s="67" t="str">
        <f>IF(교체매매!C18="","",교체매매!C18)</f>
        <v/>
      </c>
      <c r="E19" s="67" t="str">
        <f>IF(교체매매!E18="","",교체매매!E18)</f>
        <v/>
      </c>
      <c r="F19" s="67" t="str">
        <f>IF(교체매매!F18="","",교체매매!F18)</f>
        <v/>
      </c>
      <c r="H19" s="15"/>
      <c r="I19" s="21" t="str">
        <f t="shared" si="0"/>
        <v/>
      </c>
      <c r="J19" s="22" t="str">
        <f t="shared" si="1"/>
        <v/>
      </c>
      <c r="K19" s="23" t="str">
        <f t="shared" si="4"/>
        <v/>
      </c>
      <c r="L19" s="24" t="str">
        <f t="shared" si="2"/>
        <v/>
      </c>
      <c r="M19" s="25" t="str">
        <f t="shared" si="5"/>
        <v/>
      </c>
      <c r="N19" s="26" t="str">
        <f t="shared" si="3"/>
        <v/>
      </c>
      <c r="O19" s="4"/>
      <c r="P19" s="2"/>
      <c r="Q19" s="32" t="str">
        <f t="shared" si="6"/>
        <v/>
      </c>
      <c r="R19" s="33" t="str">
        <f t="shared" si="7"/>
        <v/>
      </c>
      <c r="S19" s="3"/>
      <c r="X19" s="53"/>
      <c r="Y19" s="62"/>
      <c r="AA19" s="1" t="str">
        <f>IFERROR(ROUND(AB19/Y19,0),"")</f>
        <v/>
      </c>
      <c r="AB19" s="77"/>
      <c r="AC19" s="77" t="str">
        <f t="shared" si="9"/>
        <v/>
      </c>
    </row>
    <row r="20" spans="2:29" x14ac:dyDescent="0.25">
      <c r="B20" s="67" t="str">
        <f>IF(교체매매!B19="","",교체매매!B19)</f>
        <v/>
      </c>
      <c r="C20" s="67" t="str">
        <f>IF(교체매매!C19="","",교체매매!C19)</f>
        <v/>
      </c>
      <c r="E20" s="67" t="str">
        <f>IF(교체매매!E19="","",교체매매!E19)</f>
        <v/>
      </c>
      <c r="F20" s="67" t="str">
        <f>IF(교체매매!F19="","",교체매매!F19)</f>
        <v/>
      </c>
      <c r="H20" s="15"/>
      <c r="I20" s="21" t="str">
        <f t="shared" si="0"/>
        <v/>
      </c>
      <c r="J20" s="22" t="str">
        <f t="shared" si="1"/>
        <v/>
      </c>
      <c r="K20" s="23" t="str">
        <f t="shared" si="4"/>
        <v/>
      </c>
      <c r="L20" s="24" t="str">
        <f t="shared" si="2"/>
        <v/>
      </c>
      <c r="M20" s="25" t="str">
        <f t="shared" si="5"/>
        <v/>
      </c>
      <c r="N20" s="26" t="str">
        <f t="shared" si="3"/>
        <v/>
      </c>
      <c r="O20" s="4"/>
      <c r="P20" s="2"/>
      <c r="Q20" s="32" t="str">
        <f t="shared" si="6"/>
        <v/>
      </c>
      <c r="R20" s="33" t="str">
        <f t="shared" si="7"/>
        <v/>
      </c>
      <c r="S20" s="3"/>
      <c r="X20" s="53"/>
      <c r="Y20" s="62"/>
      <c r="AA20" s="1" t="str">
        <f>IFERROR(ROUND(AB20/Y20,0),"")</f>
        <v/>
      </c>
      <c r="AB20" s="78"/>
      <c r="AC20" s="77" t="str">
        <f t="shared" si="9"/>
        <v/>
      </c>
    </row>
    <row r="21" spans="2:29" x14ac:dyDescent="0.25">
      <c r="B21" s="67" t="str">
        <f>IF(교체매매!B20="","",교체매매!B20)</f>
        <v/>
      </c>
      <c r="C21" s="67" t="str">
        <f>IF(교체매매!C20="","",교체매매!C20)</f>
        <v/>
      </c>
      <c r="E21" s="67" t="str">
        <f>IF(교체매매!E20="","",교체매매!E20)</f>
        <v/>
      </c>
      <c r="F21" s="67" t="str">
        <f>IF(교체매매!F20="","",교체매매!F20)</f>
        <v/>
      </c>
      <c r="H21" s="15"/>
      <c r="I21" s="21" t="str">
        <f t="shared" si="0"/>
        <v/>
      </c>
      <c r="J21" s="22" t="str">
        <f t="shared" si="1"/>
        <v/>
      </c>
      <c r="K21" s="23" t="str">
        <f t="shared" si="4"/>
        <v/>
      </c>
      <c r="L21" s="24" t="str">
        <f t="shared" si="2"/>
        <v/>
      </c>
      <c r="M21" s="25" t="str">
        <f t="shared" si="5"/>
        <v/>
      </c>
      <c r="N21" s="26" t="str">
        <f t="shared" si="3"/>
        <v/>
      </c>
      <c r="O21" s="4"/>
      <c r="P21" s="2"/>
      <c r="Q21" s="32" t="str">
        <f t="shared" si="6"/>
        <v/>
      </c>
      <c r="R21" s="33" t="str">
        <f t="shared" si="7"/>
        <v/>
      </c>
      <c r="S21" s="3"/>
      <c r="X21" s="53"/>
      <c r="Y21" s="62"/>
      <c r="AA21" s="1" t="str">
        <f>IFERROR(ROUND(AB21/Y21,0),"")</f>
        <v/>
      </c>
      <c r="AB21" s="78"/>
      <c r="AC21" s="77" t="str">
        <f t="shared" si="9"/>
        <v/>
      </c>
    </row>
    <row r="22" spans="2:29" x14ac:dyDescent="0.25">
      <c r="B22" s="67" t="str">
        <f>IF(교체매매!B21="","",교체매매!B21)</f>
        <v/>
      </c>
      <c r="C22" s="67" t="str">
        <f>IF(교체매매!C21="","",교체매매!C21)</f>
        <v/>
      </c>
      <c r="E22" s="67" t="str">
        <f>IF(교체매매!E21="","",교체매매!E21)</f>
        <v/>
      </c>
      <c r="F22" s="67" t="str">
        <f>IF(교체매매!F21="","",교체매매!F21)</f>
        <v/>
      </c>
      <c r="H22" s="15"/>
      <c r="I22" s="21" t="str">
        <f t="shared" si="0"/>
        <v/>
      </c>
      <c r="J22" s="22" t="str">
        <f t="shared" si="1"/>
        <v/>
      </c>
      <c r="K22" s="23" t="str">
        <f t="shared" si="4"/>
        <v/>
      </c>
      <c r="L22" s="24" t="str">
        <f t="shared" si="2"/>
        <v/>
      </c>
      <c r="M22" s="25" t="str">
        <f t="shared" si="5"/>
        <v/>
      </c>
      <c r="N22" s="26" t="str">
        <f t="shared" si="3"/>
        <v/>
      </c>
      <c r="O22" s="4"/>
      <c r="P22" s="2"/>
      <c r="Q22" s="32" t="str">
        <f t="shared" si="6"/>
        <v/>
      </c>
      <c r="R22" s="33" t="str">
        <f t="shared" si="7"/>
        <v/>
      </c>
      <c r="S22" s="3"/>
      <c r="X22" s="53"/>
      <c r="Y22" s="62"/>
      <c r="AA22" s="1" t="str">
        <f t="shared" si="8"/>
        <v/>
      </c>
      <c r="AB22" s="78"/>
      <c r="AC22" s="77" t="str">
        <f t="shared" si="9"/>
        <v/>
      </c>
    </row>
    <row r="23" spans="2:29" x14ac:dyDescent="0.25">
      <c r="B23" s="67" t="str">
        <f>IF(교체매매!B22="","",교체매매!B22)</f>
        <v/>
      </c>
      <c r="C23" s="67" t="str">
        <f>IF(교체매매!C22="","",교체매매!C22)</f>
        <v/>
      </c>
      <c r="E23" s="67" t="str">
        <f>IF(교체매매!E22="","",교체매매!E22)</f>
        <v/>
      </c>
      <c r="F23" s="67" t="str">
        <f>IF(교체매매!F22="","",교체매매!F22)</f>
        <v/>
      </c>
      <c r="H23" s="15"/>
      <c r="I23" s="21" t="str">
        <f t="shared" si="0"/>
        <v/>
      </c>
      <c r="J23" s="22" t="str">
        <f t="shared" si="1"/>
        <v/>
      </c>
      <c r="K23" s="23" t="str">
        <f t="shared" si="4"/>
        <v/>
      </c>
      <c r="L23" s="24" t="str">
        <f t="shared" si="2"/>
        <v/>
      </c>
      <c r="M23" s="25" t="str">
        <f t="shared" si="5"/>
        <v/>
      </c>
      <c r="N23" s="26" t="str">
        <f t="shared" si="3"/>
        <v/>
      </c>
      <c r="O23" s="4"/>
      <c r="P23" s="2"/>
      <c r="Q23" s="32" t="str">
        <f t="shared" si="6"/>
        <v/>
      </c>
      <c r="R23" s="33" t="str">
        <f t="shared" si="7"/>
        <v/>
      </c>
      <c r="S23" s="3"/>
      <c r="X23" s="53"/>
      <c r="Y23" s="62"/>
      <c r="AA23" s="1" t="str">
        <f t="shared" si="8"/>
        <v/>
      </c>
      <c r="AB23" s="78"/>
      <c r="AC23" s="77" t="str">
        <f t="shared" si="9"/>
        <v/>
      </c>
    </row>
    <row r="24" spans="2:29" x14ac:dyDescent="0.25">
      <c r="B24" s="67" t="str">
        <f>IF(교체매매!B23="","",교체매매!B23)</f>
        <v/>
      </c>
      <c r="C24" s="67" t="str">
        <f>IF(교체매매!C23="","",교체매매!C23)</f>
        <v/>
      </c>
      <c r="E24" s="67" t="str">
        <f>IF(교체매매!E23="","",교체매매!E23)</f>
        <v/>
      </c>
      <c r="F24" s="67" t="str">
        <f>IF(교체매매!F23="","",교체매매!F23)</f>
        <v/>
      </c>
      <c r="H24" s="15"/>
      <c r="I24" s="21" t="str">
        <f t="shared" si="0"/>
        <v/>
      </c>
      <c r="J24" s="22" t="str">
        <f t="shared" si="1"/>
        <v/>
      </c>
      <c r="K24" s="23" t="str">
        <f t="shared" si="4"/>
        <v/>
      </c>
      <c r="L24" s="24" t="str">
        <f t="shared" si="2"/>
        <v/>
      </c>
      <c r="M24" s="25" t="str">
        <f t="shared" si="5"/>
        <v/>
      </c>
      <c r="N24" s="26" t="str">
        <f t="shared" si="3"/>
        <v/>
      </c>
      <c r="O24" s="4"/>
      <c r="P24" s="2"/>
      <c r="Q24" s="32" t="str">
        <f t="shared" si="6"/>
        <v/>
      </c>
      <c r="R24" s="33" t="str">
        <f t="shared" si="7"/>
        <v/>
      </c>
      <c r="S24" s="3"/>
      <c r="X24" s="53"/>
      <c r="Y24" s="62"/>
      <c r="AA24" s="1" t="str">
        <f t="shared" si="8"/>
        <v/>
      </c>
      <c r="AB24" s="78"/>
      <c r="AC24" s="77" t="str">
        <f t="shared" si="9"/>
        <v/>
      </c>
    </row>
    <row r="25" spans="2:29" x14ac:dyDescent="0.25">
      <c r="B25" s="67" t="str">
        <f>IF(교체매매!B24="","",교체매매!B24)</f>
        <v/>
      </c>
      <c r="C25" s="67" t="str">
        <f>IF(교체매매!C24="","",교체매매!C24)</f>
        <v/>
      </c>
      <c r="E25" s="67" t="str">
        <f>IF(교체매매!E24="","",교체매매!E24)</f>
        <v/>
      </c>
      <c r="F25" s="67" t="str">
        <f>IF(교체매매!F24="","",교체매매!F24)</f>
        <v/>
      </c>
      <c r="H25" s="15"/>
      <c r="I25" s="21" t="str">
        <f t="shared" si="0"/>
        <v/>
      </c>
      <c r="J25" s="22" t="str">
        <f t="shared" si="1"/>
        <v/>
      </c>
      <c r="K25" s="23" t="str">
        <f t="shared" si="4"/>
        <v/>
      </c>
      <c r="L25" s="24" t="str">
        <f t="shared" si="2"/>
        <v/>
      </c>
      <c r="M25" s="25" t="str">
        <f t="shared" si="5"/>
        <v/>
      </c>
      <c r="N25" s="26" t="str">
        <f t="shared" si="3"/>
        <v/>
      </c>
      <c r="O25" s="4"/>
      <c r="P25" s="2"/>
      <c r="Q25" s="32" t="str">
        <f t="shared" si="6"/>
        <v/>
      </c>
      <c r="R25" s="33" t="str">
        <f t="shared" si="7"/>
        <v/>
      </c>
      <c r="S25" s="3"/>
      <c r="X25" s="53"/>
      <c r="Y25" s="62"/>
      <c r="AA25" s="1" t="str">
        <f t="shared" si="8"/>
        <v/>
      </c>
      <c r="AB25" s="78"/>
      <c r="AC25" s="77" t="str">
        <f t="shared" si="9"/>
        <v/>
      </c>
    </row>
    <row r="26" spans="2:29" x14ac:dyDescent="0.25">
      <c r="B26" s="67" t="str">
        <f>IF(교체매매!B25="","",교체매매!B25)</f>
        <v/>
      </c>
      <c r="C26" s="67" t="str">
        <f>IF(교체매매!C25="","",교체매매!C25)</f>
        <v/>
      </c>
      <c r="E26" s="67" t="str">
        <f>IF(교체매매!E25="","",교체매매!E25)</f>
        <v/>
      </c>
      <c r="F26" s="67" t="str">
        <f>IF(교체매매!F25="","",교체매매!F25)</f>
        <v/>
      </c>
      <c r="H26" s="15"/>
      <c r="I26" s="21" t="str">
        <f t="shared" si="0"/>
        <v/>
      </c>
      <c r="J26" s="22" t="str">
        <f t="shared" si="1"/>
        <v/>
      </c>
      <c r="K26" s="23" t="str">
        <f t="shared" si="4"/>
        <v/>
      </c>
      <c r="L26" s="24" t="str">
        <f t="shared" si="2"/>
        <v/>
      </c>
      <c r="M26" s="25" t="str">
        <f t="shared" si="5"/>
        <v/>
      </c>
      <c r="N26" s="26" t="str">
        <f t="shared" si="3"/>
        <v/>
      </c>
      <c r="O26" s="4"/>
      <c r="P26" s="2"/>
      <c r="Q26" s="32" t="str">
        <f t="shared" si="6"/>
        <v/>
      </c>
      <c r="R26" s="33" t="str">
        <f t="shared" si="7"/>
        <v/>
      </c>
      <c r="S26" s="3"/>
      <c r="X26" s="53"/>
      <c r="Y26" s="62"/>
      <c r="AA26" s="1" t="str">
        <f t="shared" si="8"/>
        <v/>
      </c>
      <c r="AB26" s="78"/>
      <c r="AC26" s="77" t="str">
        <f t="shared" si="9"/>
        <v/>
      </c>
    </row>
    <row r="27" spans="2:29" x14ac:dyDescent="0.25">
      <c r="B27" s="67" t="str">
        <f>IF(교체매매!B26="","",교체매매!B26)</f>
        <v/>
      </c>
      <c r="C27" s="67" t="str">
        <f>IF(교체매매!C26="","",교체매매!C26)</f>
        <v/>
      </c>
      <c r="E27" s="67" t="str">
        <f>IF(교체매매!E26="","",교체매매!E26)</f>
        <v/>
      </c>
      <c r="F27" s="67" t="str">
        <f>IF(교체매매!F26="","",교체매매!F26)</f>
        <v/>
      </c>
      <c r="H27" s="15"/>
      <c r="I27" s="21" t="str">
        <f t="shared" si="0"/>
        <v/>
      </c>
      <c r="J27" s="22" t="str">
        <f t="shared" si="1"/>
        <v/>
      </c>
      <c r="K27" s="23" t="str">
        <f t="shared" si="4"/>
        <v/>
      </c>
      <c r="L27" s="24" t="str">
        <f t="shared" si="2"/>
        <v/>
      </c>
      <c r="M27" s="25" t="str">
        <f t="shared" si="5"/>
        <v/>
      </c>
      <c r="N27" s="26" t="str">
        <f t="shared" si="3"/>
        <v/>
      </c>
      <c r="O27" s="4"/>
      <c r="P27" s="2"/>
      <c r="Q27" s="32" t="str">
        <f t="shared" si="6"/>
        <v/>
      </c>
      <c r="R27" s="33" t="str">
        <f t="shared" si="7"/>
        <v/>
      </c>
      <c r="S27" s="3"/>
      <c r="X27" s="53"/>
      <c r="Y27" s="62"/>
      <c r="AA27" s="1" t="str">
        <f t="shared" si="8"/>
        <v/>
      </c>
      <c r="AB27" s="78"/>
      <c r="AC27" s="77" t="str">
        <f t="shared" si="9"/>
        <v/>
      </c>
    </row>
    <row r="28" spans="2:29" x14ac:dyDescent="0.25">
      <c r="B28" s="67" t="str">
        <f>IF(교체매매!B27="","",교체매매!B27)</f>
        <v/>
      </c>
      <c r="C28" s="67" t="str">
        <f>IF(교체매매!C27="","",교체매매!C27)</f>
        <v/>
      </c>
      <c r="E28" s="67" t="str">
        <f>IF(교체매매!E27="","",교체매매!E27)</f>
        <v/>
      </c>
      <c r="F28" s="67" t="str">
        <f>IF(교체매매!F27="","",교체매매!F27)</f>
        <v/>
      </c>
      <c r="H28" s="15"/>
      <c r="I28" s="21" t="str">
        <f t="shared" si="0"/>
        <v/>
      </c>
      <c r="J28" s="22" t="str">
        <f t="shared" si="1"/>
        <v/>
      </c>
      <c r="K28" s="23" t="str">
        <f t="shared" si="4"/>
        <v/>
      </c>
      <c r="L28" s="24" t="str">
        <f t="shared" si="2"/>
        <v/>
      </c>
      <c r="M28" s="25" t="str">
        <f t="shared" si="5"/>
        <v/>
      </c>
      <c r="N28" s="26" t="str">
        <f t="shared" si="3"/>
        <v/>
      </c>
      <c r="O28" s="4"/>
      <c r="P28" s="2"/>
      <c r="Q28" s="32" t="str">
        <f t="shared" si="6"/>
        <v/>
      </c>
      <c r="R28" s="33" t="str">
        <f t="shared" si="7"/>
        <v/>
      </c>
      <c r="S28" s="3"/>
      <c r="X28" s="55"/>
      <c r="Y28" s="62"/>
      <c r="AA28" s="1" t="str">
        <f t="shared" si="8"/>
        <v/>
      </c>
      <c r="AB28" s="78"/>
      <c r="AC28" s="77" t="str">
        <f t="shared" si="9"/>
        <v/>
      </c>
    </row>
    <row r="29" spans="2:29" x14ac:dyDescent="0.25">
      <c r="B29" s="67" t="str">
        <f>IF(교체매매!B28="","",교체매매!B28)</f>
        <v/>
      </c>
      <c r="C29" s="67" t="str">
        <f>IF(교체매매!C28="","",교체매매!C28)</f>
        <v/>
      </c>
      <c r="E29" s="67" t="str">
        <f>IF(교체매매!E28="","",교체매매!E28)</f>
        <v/>
      </c>
      <c r="F29" s="67" t="str">
        <f>IF(교체매매!F28="","",교체매매!F28)</f>
        <v/>
      </c>
      <c r="H29" s="13"/>
      <c r="I29" s="21" t="str">
        <f>IF(H29="","",IFERROR(VLOOKUP(H29,$E$9:$F$33,2,FALSE),"-"))</f>
        <v/>
      </c>
      <c r="J29" s="22" t="str">
        <f t="shared" ref="J29" si="10">IF(H29="","",IFERROR(VLOOKUP(H29,$B$9:$C$33,2,FALSE),0))</f>
        <v/>
      </c>
      <c r="K29" s="23" t="str">
        <f>IF(H29="","",IF(I29="-",-J29,IF(M29="수량유지",0,Q29)))</f>
        <v/>
      </c>
      <c r="L29" s="24" t="str">
        <f>IF(H29="","",J29+K29)</f>
        <v/>
      </c>
      <c r="M29" s="25" t="str">
        <f t="shared" si="5"/>
        <v/>
      </c>
      <c r="N29" s="26" t="str">
        <f t="shared" ref="N29" si="11">IFERROR(L29*I29,"")</f>
        <v/>
      </c>
      <c r="O29" s="4"/>
      <c r="P29" s="2"/>
      <c r="Q29" s="32" t="str">
        <f>IFERROR(R29-J29,"")</f>
        <v/>
      </c>
      <c r="R29" s="33" t="str">
        <f>IFERROR(ROUND(S29/I29,0),"")</f>
        <v/>
      </c>
      <c r="S29" s="3"/>
      <c r="X29" s="55"/>
      <c r="Y29" s="62"/>
      <c r="AA29" s="1" t="str">
        <f t="shared" si="8"/>
        <v/>
      </c>
      <c r="AB29" s="78"/>
      <c r="AC29" s="77" t="str">
        <f t="shared" si="9"/>
        <v/>
      </c>
    </row>
    <row r="30" spans="2:29" ht="13.5" customHeight="1" x14ac:dyDescent="0.25">
      <c r="B30" s="67" t="str">
        <f>IF(교체매매!B29="","",교체매매!B29)</f>
        <v/>
      </c>
      <c r="C30" s="67" t="str">
        <f>IF(교체매매!C29="","",교체매매!C29)</f>
        <v/>
      </c>
      <c r="E30" s="67" t="str">
        <f>IF(교체매매!E29="","",교체매매!E29)</f>
        <v/>
      </c>
      <c r="F30" s="67" t="str">
        <f>IF(교체매매!F29="","",교체매매!F29)</f>
        <v/>
      </c>
      <c r="H30" s="13"/>
      <c r="I30" s="21" t="str">
        <f t="shared" ref="I30:I58" si="12">IF(H30="","",IFERROR(VLOOKUP(H30,$E$9:$F$33,2,FALSE),"-"))</f>
        <v/>
      </c>
      <c r="J30" s="22" t="str">
        <f t="shared" ref="J30:J58" si="13">IF(H30="","",IFERROR(VLOOKUP(H30,$B$9:$C$33,2,FALSE),0))</f>
        <v/>
      </c>
      <c r="K30" s="23" t="str">
        <f t="shared" ref="K30:K58" si="14">IF(H30="","",IF(I30="-",-J30,IF(M30="수량유지",0,Q30)))</f>
        <v/>
      </c>
      <c r="L30" s="24" t="str">
        <f t="shared" ref="L30:L58" si="15">IF(H30="","",J30+K30)</f>
        <v/>
      </c>
      <c r="M30" s="25" t="str">
        <f t="shared" si="5"/>
        <v/>
      </c>
      <c r="N30" s="26" t="str">
        <f t="shared" ref="N30:N58" si="16">IFERROR(L30*I30,"")</f>
        <v/>
      </c>
      <c r="O30" s="4"/>
      <c r="P30" s="2"/>
      <c r="Q30" s="32" t="str">
        <f t="shared" si="6"/>
        <v/>
      </c>
      <c r="R30" s="33" t="str">
        <f t="shared" si="7"/>
        <v/>
      </c>
      <c r="S30" s="3"/>
      <c r="X30" s="55"/>
      <c r="Y30" s="62"/>
      <c r="AA30" s="1" t="str">
        <f t="shared" si="8"/>
        <v/>
      </c>
      <c r="AB30" s="78"/>
      <c r="AC30" s="77" t="str">
        <f t="shared" si="9"/>
        <v/>
      </c>
    </row>
    <row r="31" spans="2:29" x14ac:dyDescent="0.25">
      <c r="B31" s="67" t="str">
        <f>IF(교체매매!B30="","",교체매매!B30)</f>
        <v/>
      </c>
      <c r="C31" s="67" t="str">
        <f>IF(교체매매!C30="","",교체매매!C30)</f>
        <v/>
      </c>
      <c r="E31" s="67" t="str">
        <f>IF(교체매매!E30="","",교체매매!E30)</f>
        <v/>
      </c>
      <c r="F31" s="67" t="str">
        <f>IF(교체매매!F30="","",교체매매!F30)</f>
        <v/>
      </c>
      <c r="H31" s="13"/>
      <c r="I31" s="21" t="str">
        <f t="shared" si="12"/>
        <v/>
      </c>
      <c r="J31" s="22" t="str">
        <f t="shared" si="13"/>
        <v/>
      </c>
      <c r="K31" s="23" t="str">
        <f t="shared" si="14"/>
        <v/>
      </c>
      <c r="L31" s="24" t="str">
        <f t="shared" si="15"/>
        <v/>
      </c>
      <c r="M31" s="25" t="str">
        <f t="shared" si="5"/>
        <v/>
      </c>
      <c r="N31" s="26" t="str">
        <f t="shared" si="16"/>
        <v/>
      </c>
      <c r="O31" s="4"/>
      <c r="P31" s="2"/>
      <c r="Q31" s="32" t="str">
        <f t="shared" si="6"/>
        <v/>
      </c>
      <c r="R31" s="33" t="str">
        <f t="shared" si="7"/>
        <v/>
      </c>
      <c r="S31" s="3"/>
      <c r="X31" s="55"/>
      <c r="Y31" s="62"/>
      <c r="AA31" s="1" t="str">
        <f t="shared" si="8"/>
        <v/>
      </c>
      <c r="AB31" s="78"/>
      <c r="AC31" s="77" t="str">
        <f t="shared" si="9"/>
        <v/>
      </c>
    </row>
    <row r="32" spans="2:29" x14ac:dyDescent="0.25">
      <c r="B32" s="67" t="str">
        <f>IF(교체매매!B31="","",교체매매!B31)</f>
        <v/>
      </c>
      <c r="C32" s="67" t="str">
        <f>IF(교체매매!C31="","",교체매매!C31)</f>
        <v/>
      </c>
      <c r="E32" s="67" t="str">
        <f>IF(교체매매!E31="","",교체매매!E31)</f>
        <v/>
      </c>
      <c r="F32" s="67" t="str">
        <f>IF(교체매매!F31="","",교체매매!F31)</f>
        <v/>
      </c>
      <c r="H32" s="13"/>
      <c r="I32" s="21" t="str">
        <f t="shared" si="12"/>
        <v/>
      </c>
      <c r="J32" s="22" t="str">
        <f t="shared" si="13"/>
        <v/>
      </c>
      <c r="K32" s="23" t="str">
        <f t="shared" si="14"/>
        <v/>
      </c>
      <c r="L32" s="24" t="str">
        <f t="shared" si="15"/>
        <v/>
      </c>
      <c r="M32" s="25" t="str">
        <f t="shared" si="5"/>
        <v/>
      </c>
      <c r="N32" s="26" t="str">
        <f t="shared" si="16"/>
        <v/>
      </c>
      <c r="O32" s="4"/>
      <c r="P32" s="2"/>
      <c r="Q32" s="32" t="str">
        <f t="shared" si="6"/>
        <v/>
      </c>
      <c r="R32" s="33" t="str">
        <f t="shared" si="7"/>
        <v/>
      </c>
      <c r="S32" s="3"/>
      <c r="X32" s="56"/>
      <c r="Y32" s="57"/>
      <c r="AA32" s="1" t="str">
        <f t="shared" si="8"/>
        <v/>
      </c>
      <c r="AB32" s="78"/>
      <c r="AC32" s="77" t="str">
        <f t="shared" si="9"/>
        <v/>
      </c>
    </row>
    <row r="33" spans="2:29" x14ac:dyDescent="0.25">
      <c r="B33" s="67" t="str">
        <f>IF(교체매매!B32="","",교체매매!B32)</f>
        <v/>
      </c>
      <c r="C33" s="67" t="str">
        <f>IF(교체매매!C32="","",교체매매!C32)</f>
        <v/>
      </c>
      <c r="E33" s="67" t="str">
        <f>IF(교체매매!E32="","",교체매매!E32)</f>
        <v/>
      </c>
      <c r="F33" s="67" t="str">
        <f>IF(교체매매!F32="","",교체매매!F32)</f>
        <v/>
      </c>
      <c r="H33" s="13"/>
      <c r="I33" s="21" t="str">
        <f t="shared" si="12"/>
        <v/>
      </c>
      <c r="J33" s="22" t="str">
        <f t="shared" si="13"/>
        <v/>
      </c>
      <c r="K33" s="23" t="str">
        <f t="shared" si="14"/>
        <v/>
      </c>
      <c r="L33" s="24" t="str">
        <f t="shared" si="15"/>
        <v/>
      </c>
      <c r="M33" s="25" t="str">
        <f t="shared" si="5"/>
        <v/>
      </c>
      <c r="N33" s="26" t="str">
        <f t="shared" si="16"/>
        <v/>
      </c>
      <c r="O33" s="4"/>
      <c r="P33" s="2"/>
      <c r="Q33" s="32" t="str">
        <f t="shared" si="6"/>
        <v/>
      </c>
      <c r="R33" s="33" t="str">
        <f t="shared" si="7"/>
        <v/>
      </c>
      <c r="S33" s="3"/>
      <c r="X33" s="56"/>
      <c r="Y33" s="57"/>
      <c r="AA33" s="1" t="str">
        <f t="shared" si="8"/>
        <v/>
      </c>
      <c r="AB33" s="78"/>
      <c r="AC33" s="77" t="str">
        <f t="shared" si="9"/>
        <v/>
      </c>
    </row>
    <row r="34" spans="2:29" x14ac:dyDescent="0.25">
      <c r="H34" s="13"/>
      <c r="I34" s="21" t="str">
        <f t="shared" si="12"/>
        <v/>
      </c>
      <c r="J34" s="22" t="str">
        <f t="shared" si="13"/>
        <v/>
      </c>
      <c r="K34" s="23" t="str">
        <f t="shared" si="14"/>
        <v/>
      </c>
      <c r="L34" s="24" t="str">
        <f t="shared" si="15"/>
        <v/>
      </c>
      <c r="M34" s="25" t="str">
        <f t="shared" si="5"/>
        <v/>
      </c>
      <c r="N34" s="26" t="str">
        <f t="shared" si="16"/>
        <v/>
      </c>
      <c r="O34" s="4"/>
      <c r="P34" s="2"/>
      <c r="Q34" s="32" t="str">
        <f t="shared" si="6"/>
        <v/>
      </c>
      <c r="R34" s="33" t="str">
        <f t="shared" si="7"/>
        <v/>
      </c>
      <c r="S34" s="3"/>
      <c r="X34" s="56"/>
      <c r="Y34" s="57"/>
      <c r="AA34" s="1" t="str">
        <f t="shared" si="8"/>
        <v/>
      </c>
      <c r="AB34" s="78"/>
      <c r="AC34" s="77" t="str">
        <f t="shared" si="9"/>
        <v/>
      </c>
    </row>
    <row r="35" spans="2:29" x14ac:dyDescent="0.25">
      <c r="H35" s="13"/>
      <c r="I35" s="21" t="str">
        <f t="shared" si="12"/>
        <v/>
      </c>
      <c r="J35" s="22" t="str">
        <f t="shared" si="13"/>
        <v/>
      </c>
      <c r="K35" s="23" t="str">
        <f t="shared" si="14"/>
        <v/>
      </c>
      <c r="L35" s="24" t="str">
        <f t="shared" si="15"/>
        <v/>
      </c>
      <c r="M35" s="25" t="str">
        <f t="shared" si="5"/>
        <v/>
      </c>
      <c r="N35" s="26" t="str">
        <f t="shared" si="16"/>
        <v/>
      </c>
      <c r="O35" s="4"/>
      <c r="P35" s="2"/>
      <c r="Q35" s="32" t="str">
        <f t="shared" si="6"/>
        <v/>
      </c>
      <c r="R35" s="33" t="str">
        <f t="shared" si="7"/>
        <v/>
      </c>
      <c r="S35" s="3"/>
      <c r="X35" s="56"/>
      <c r="Y35" s="57"/>
      <c r="AA35" s="1" t="str">
        <f t="shared" si="8"/>
        <v/>
      </c>
      <c r="AB35" s="78"/>
      <c r="AC35" s="77" t="str">
        <f t="shared" si="9"/>
        <v/>
      </c>
    </row>
    <row r="36" spans="2:29" x14ac:dyDescent="0.25">
      <c r="H36" s="13"/>
      <c r="I36" s="21" t="str">
        <f t="shared" si="12"/>
        <v/>
      </c>
      <c r="J36" s="22" t="str">
        <f t="shared" si="13"/>
        <v/>
      </c>
      <c r="K36" s="23" t="str">
        <f t="shared" si="14"/>
        <v/>
      </c>
      <c r="L36" s="24" t="str">
        <f t="shared" si="15"/>
        <v/>
      </c>
      <c r="M36" s="25" t="str">
        <f t="shared" si="5"/>
        <v/>
      </c>
      <c r="N36" s="26" t="str">
        <f t="shared" si="16"/>
        <v/>
      </c>
      <c r="O36" s="4"/>
      <c r="P36" s="4"/>
      <c r="Q36" s="32" t="str">
        <f t="shared" si="6"/>
        <v/>
      </c>
      <c r="R36" s="33" t="str">
        <f t="shared" si="7"/>
        <v/>
      </c>
      <c r="S36" s="3"/>
      <c r="X36" s="59"/>
      <c r="Y36" s="60"/>
      <c r="AA36" s="1" t="str">
        <f t="shared" si="8"/>
        <v/>
      </c>
      <c r="AB36" s="78"/>
      <c r="AC36" s="77" t="str">
        <f t="shared" si="9"/>
        <v/>
      </c>
    </row>
    <row r="37" spans="2:29" x14ac:dyDescent="0.25">
      <c r="H37" s="13"/>
      <c r="I37" s="21" t="str">
        <f t="shared" si="12"/>
        <v/>
      </c>
      <c r="J37" s="22" t="str">
        <f t="shared" si="13"/>
        <v/>
      </c>
      <c r="K37" s="23" t="str">
        <f t="shared" si="14"/>
        <v/>
      </c>
      <c r="L37" s="24" t="str">
        <f t="shared" si="15"/>
        <v/>
      </c>
      <c r="M37" s="25" t="str">
        <f t="shared" si="5"/>
        <v/>
      </c>
      <c r="N37" s="26" t="str">
        <f t="shared" si="16"/>
        <v/>
      </c>
      <c r="O37" s="4"/>
      <c r="P37" s="2"/>
      <c r="Q37" s="32" t="str">
        <f t="shared" si="6"/>
        <v/>
      </c>
      <c r="R37" s="33" t="str">
        <f t="shared" si="7"/>
        <v/>
      </c>
      <c r="S37" s="3"/>
    </row>
    <row r="38" spans="2:29" x14ac:dyDescent="0.25">
      <c r="H38" s="13"/>
      <c r="I38" s="21" t="str">
        <f t="shared" si="12"/>
        <v/>
      </c>
      <c r="J38" s="22" t="str">
        <f t="shared" si="13"/>
        <v/>
      </c>
      <c r="K38" s="23" t="str">
        <f t="shared" si="14"/>
        <v/>
      </c>
      <c r="L38" s="24" t="str">
        <f t="shared" si="15"/>
        <v/>
      </c>
      <c r="M38" s="25" t="str">
        <f t="shared" si="5"/>
        <v/>
      </c>
      <c r="N38" s="26" t="str">
        <f t="shared" si="16"/>
        <v/>
      </c>
      <c r="O38" s="4"/>
      <c r="P38" s="2"/>
      <c r="Q38" s="32" t="str">
        <f t="shared" si="6"/>
        <v/>
      </c>
      <c r="R38" s="33" t="str">
        <f t="shared" si="7"/>
        <v/>
      </c>
      <c r="S38" s="3"/>
    </row>
    <row r="39" spans="2:29" x14ac:dyDescent="0.25">
      <c r="H39" s="13"/>
      <c r="I39" s="21" t="str">
        <f t="shared" si="12"/>
        <v/>
      </c>
      <c r="J39" s="22" t="str">
        <f t="shared" si="13"/>
        <v/>
      </c>
      <c r="K39" s="23" t="str">
        <f t="shared" si="14"/>
        <v/>
      </c>
      <c r="L39" s="24" t="str">
        <f t="shared" si="15"/>
        <v/>
      </c>
      <c r="M39" s="25" t="str">
        <f t="shared" si="5"/>
        <v/>
      </c>
      <c r="N39" s="26" t="str">
        <f t="shared" si="16"/>
        <v/>
      </c>
      <c r="Q39" s="32" t="str">
        <f t="shared" si="6"/>
        <v/>
      </c>
      <c r="R39" s="33" t="str">
        <f t="shared" si="7"/>
        <v/>
      </c>
      <c r="S39" s="3"/>
    </row>
    <row r="40" spans="2:29" x14ac:dyDescent="0.25">
      <c r="H40" s="13"/>
      <c r="I40" s="21" t="str">
        <f t="shared" si="12"/>
        <v/>
      </c>
      <c r="J40" s="22" t="str">
        <f t="shared" si="13"/>
        <v/>
      </c>
      <c r="K40" s="23" t="str">
        <f t="shared" si="14"/>
        <v/>
      </c>
      <c r="L40" s="24" t="str">
        <f t="shared" si="15"/>
        <v/>
      </c>
      <c r="M40" s="25" t="str">
        <f t="shared" si="5"/>
        <v/>
      </c>
      <c r="N40" s="26" t="str">
        <f t="shared" si="16"/>
        <v/>
      </c>
      <c r="Q40" s="32" t="str">
        <f t="shared" si="6"/>
        <v/>
      </c>
      <c r="R40" s="33" t="str">
        <f t="shared" si="7"/>
        <v/>
      </c>
      <c r="S40" s="3"/>
    </row>
    <row r="41" spans="2:29" x14ac:dyDescent="0.25">
      <c r="H41" s="13"/>
      <c r="I41" s="21" t="str">
        <f t="shared" si="12"/>
        <v/>
      </c>
      <c r="J41" s="22" t="str">
        <f t="shared" si="13"/>
        <v/>
      </c>
      <c r="K41" s="23" t="str">
        <f t="shared" si="14"/>
        <v/>
      </c>
      <c r="L41" s="24" t="str">
        <f t="shared" si="15"/>
        <v/>
      </c>
      <c r="M41" s="25" t="str">
        <f t="shared" si="5"/>
        <v/>
      </c>
      <c r="N41" s="26" t="str">
        <f t="shared" si="16"/>
        <v/>
      </c>
      <c r="Q41" s="32" t="str">
        <f t="shared" si="6"/>
        <v/>
      </c>
      <c r="R41" s="33" t="str">
        <f t="shared" si="7"/>
        <v/>
      </c>
      <c r="S41" s="3"/>
    </row>
    <row r="42" spans="2:29" x14ac:dyDescent="0.25">
      <c r="H42" s="13"/>
      <c r="I42" s="21" t="str">
        <f t="shared" si="12"/>
        <v/>
      </c>
      <c r="J42" s="22" t="str">
        <f t="shared" si="13"/>
        <v/>
      </c>
      <c r="K42" s="23" t="str">
        <f t="shared" si="14"/>
        <v/>
      </c>
      <c r="L42" s="24" t="str">
        <f t="shared" si="15"/>
        <v/>
      </c>
      <c r="M42" s="25" t="str">
        <f t="shared" si="5"/>
        <v/>
      </c>
      <c r="N42" s="26" t="str">
        <f t="shared" si="16"/>
        <v/>
      </c>
      <c r="Q42" s="32" t="str">
        <f t="shared" si="6"/>
        <v/>
      </c>
      <c r="R42" s="33" t="str">
        <f t="shared" si="7"/>
        <v/>
      </c>
      <c r="S42" s="3"/>
    </row>
    <row r="43" spans="2:29" x14ac:dyDescent="0.25">
      <c r="H43" s="13"/>
      <c r="I43" s="21" t="str">
        <f t="shared" si="12"/>
        <v/>
      </c>
      <c r="J43" s="22" t="str">
        <f t="shared" si="13"/>
        <v/>
      </c>
      <c r="K43" s="23" t="str">
        <f t="shared" si="14"/>
        <v/>
      </c>
      <c r="L43" s="24" t="str">
        <f t="shared" si="15"/>
        <v/>
      </c>
      <c r="M43" s="25" t="str">
        <f t="shared" si="5"/>
        <v/>
      </c>
      <c r="N43" s="26" t="str">
        <f t="shared" si="16"/>
        <v/>
      </c>
      <c r="Q43" s="32" t="str">
        <f t="shared" si="6"/>
        <v/>
      </c>
      <c r="R43" s="33" t="str">
        <f t="shared" si="7"/>
        <v/>
      </c>
      <c r="S43" s="3"/>
    </row>
    <row r="44" spans="2:29" x14ac:dyDescent="0.25">
      <c r="H44" s="13"/>
      <c r="I44" s="21" t="str">
        <f t="shared" si="12"/>
        <v/>
      </c>
      <c r="J44" s="22" t="str">
        <f t="shared" si="13"/>
        <v/>
      </c>
      <c r="K44" s="23" t="str">
        <f t="shared" si="14"/>
        <v/>
      </c>
      <c r="L44" s="24" t="str">
        <f t="shared" si="15"/>
        <v/>
      </c>
      <c r="M44" s="25" t="str">
        <f t="shared" si="5"/>
        <v/>
      </c>
      <c r="N44" s="26" t="str">
        <f t="shared" si="16"/>
        <v/>
      </c>
      <c r="Q44" s="32" t="str">
        <f t="shared" si="6"/>
        <v/>
      </c>
      <c r="R44" s="33" t="str">
        <f t="shared" si="7"/>
        <v/>
      </c>
      <c r="S44" s="3"/>
    </row>
    <row r="45" spans="2:29" x14ac:dyDescent="0.25">
      <c r="H45" s="13"/>
      <c r="I45" s="21" t="str">
        <f t="shared" si="12"/>
        <v/>
      </c>
      <c r="J45" s="22" t="str">
        <f t="shared" si="13"/>
        <v/>
      </c>
      <c r="K45" s="23" t="str">
        <f t="shared" si="14"/>
        <v/>
      </c>
      <c r="L45" s="24" t="str">
        <f t="shared" si="15"/>
        <v/>
      </c>
      <c r="M45" s="25" t="str">
        <f t="shared" si="5"/>
        <v/>
      </c>
      <c r="N45" s="26" t="str">
        <f t="shared" si="16"/>
        <v/>
      </c>
      <c r="Q45" s="32" t="str">
        <f t="shared" si="6"/>
        <v/>
      </c>
      <c r="R45" s="33" t="str">
        <f t="shared" si="7"/>
        <v/>
      </c>
      <c r="S45" s="3"/>
    </row>
    <row r="46" spans="2:29" x14ac:dyDescent="0.25">
      <c r="H46" s="13"/>
      <c r="I46" s="21" t="str">
        <f t="shared" si="12"/>
        <v/>
      </c>
      <c r="J46" s="22" t="str">
        <f t="shared" si="13"/>
        <v/>
      </c>
      <c r="K46" s="23" t="str">
        <f t="shared" si="14"/>
        <v/>
      </c>
      <c r="L46" s="24" t="str">
        <f t="shared" si="15"/>
        <v/>
      </c>
      <c r="M46" s="25" t="str">
        <f t="shared" si="5"/>
        <v/>
      </c>
      <c r="N46" s="26" t="str">
        <f t="shared" si="16"/>
        <v/>
      </c>
      <c r="Q46" s="32" t="str">
        <f t="shared" si="6"/>
        <v/>
      </c>
      <c r="R46" s="33" t="str">
        <f t="shared" si="7"/>
        <v/>
      </c>
      <c r="S46" s="3"/>
    </row>
    <row r="47" spans="2:29" x14ac:dyDescent="0.25">
      <c r="H47" s="13"/>
      <c r="I47" s="21" t="str">
        <f t="shared" si="12"/>
        <v/>
      </c>
      <c r="J47" s="22" t="str">
        <f t="shared" si="13"/>
        <v/>
      </c>
      <c r="K47" s="23" t="str">
        <f t="shared" si="14"/>
        <v/>
      </c>
      <c r="L47" s="24" t="str">
        <f t="shared" si="15"/>
        <v/>
      </c>
      <c r="M47" s="25" t="str">
        <f t="shared" si="5"/>
        <v/>
      </c>
      <c r="N47" s="26" t="str">
        <f t="shared" si="16"/>
        <v/>
      </c>
      <c r="Q47" s="32" t="str">
        <f t="shared" si="6"/>
        <v/>
      </c>
      <c r="R47" s="33" t="str">
        <f t="shared" si="7"/>
        <v/>
      </c>
      <c r="S47" s="3"/>
    </row>
    <row r="48" spans="2:29" x14ac:dyDescent="0.25">
      <c r="H48" s="13"/>
      <c r="I48" s="21" t="str">
        <f t="shared" si="12"/>
        <v/>
      </c>
      <c r="J48" s="22" t="str">
        <f t="shared" si="13"/>
        <v/>
      </c>
      <c r="K48" s="23" t="str">
        <f t="shared" si="14"/>
        <v/>
      </c>
      <c r="L48" s="24" t="str">
        <f t="shared" si="15"/>
        <v/>
      </c>
      <c r="M48" s="25" t="str">
        <f t="shared" si="5"/>
        <v/>
      </c>
      <c r="N48" s="26" t="str">
        <f t="shared" si="16"/>
        <v/>
      </c>
      <c r="Q48" s="32" t="str">
        <f t="shared" si="6"/>
        <v/>
      </c>
      <c r="R48" s="33" t="str">
        <f t="shared" si="7"/>
        <v/>
      </c>
      <c r="S48" s="3"/>
    </row>
    <row r="49" spans="8:19" x14ac:dyDescent="0.25">
      <c r="H49" s="13"/>
      <c r="I49" s="21" t="str">
        <f t="shared" si="12"/>
        <v/>
      </c>
      <c r="J49" s="22" t="str">
        <f t="shared" si="13"/>
        <v/>
      </c>
      <c r="K49" s="23" t="str">
        <f t="shared" si="14"/>
        <v/>
      </c>
      <c r="L49" s="24" t="str">
        <f t="shared" si="15"/>
        <v/>
      </c>
      <c r="M49" s="25" t="str">
        <f t="shared" si="5"/>
        <v/>
      </c>
      <c r="N49" s="26" t="str">
        <f t="shared" si="16"/>
        <v/>
      </c>
      <c r="Q49" s="32" t="str">
        <f t="shared" si="6"/>
        <v/>
      </c>
      <c r="R49" s="33" t="str">
        <f t="shared" si="7"/>
        <v/>
      </c>
      <c r="S49" s="3"/>
    </row>
    <row r="50" spans="8:19" x14ac:dyDescent="0.25">
      <c r="H50" s="13"/>
      <c r="I50" s="21" t="str">
        <f t="shared" si="12"/>
        <v/>
      </c>
      <c r="J50" s="22" t="str">
        <f t="shared" si="13"/>
        <v/>
      </c>
      <c r="K50" s="23" t="str">
        <f t="shared" si="14"/>
        <v/>
      </c>
      <c r="L50" s="24" t="str">
        <f t="shared" si="15"/>
        <v/>
      </c>
      <c r="M50" s="25" t="str">
        <f t="shared" si="5"/>
        <v/>
      </c>
      <c r="N50" s="26" t="str">
        <f t="shared" si="16"/>
        <v/>
      </c>
      <c r="Q50" s="32" t="str">
        <f t="shared" si="6"/>
        <v/>
      </c>
      <c r="R50" s="33" t="str">
        <f t="shared" si="7"/>
        <v/>
      </c>
      <c r="S50" s="3"/>
    </row>
    <row r="51" spans="8:19" x14ac:dyDescent="0.25">
      <c r="H51" s="13"/>
      <c r="I51" s="21" t="str">
        <f t="shared" si="12"/>
        <v/>
      </c>
      <c r="J51" s="22" t="str">
        <f t="shared" si="13"/>
        <v/>
      </c>
      <c r="K51" s="23" t="str">
        <f t="shared" si="14"/>
        <v/>
      </c>
      <c r="L51" s="24" t="str">
        <f t="shared" si="15"/>
        <v/>
      </c>
      <c r="M51" s="25" t="str">
        <f t="shared" si="5"/>
        <v/>
      </c>
      <c r="N51" s="26" t="str">
        <f t="shared" si="16"/>
        <v/>
      </c>
      <c r="Q51" s="32" t="str">
        <f t="shared" si="6"/>
        <v/>
      </c>
      <c r="R51" s="33" t="str">
        <f t="shared" si="7"/>
        <v/>
      </c>
      <c r="S51" s="3"/>
    </row>
    <row r="52" spans="8:19" x14ac:dyDescent="0.25">
      <c r="H52" s="13"/>
      <c r="I52" s="21" t="str">
        <f t="shared" si="12"/>
        <v/>
      </c>
      <c r="J52" s="22" t="str">
        <f t="shared" si="13"/>
        <v/>
      </c>
      <c r="K52" s="23" t="str">
        <f t="shared" si="14"/>
        <v/>
      </c>
      <c r="L52" s="24" t="str">
        <f t="shared" si="15"/>
        <v/>
      </c>
      <c r="M52" s="25" t="str">
        <f t="shared" si="5"/>
        <v/>
      </c>
      <c r="N52" s="26" t="str">
        <f t="shared" si="16"/>
        <v/>
      </c>
      <c r="Q52" s="32" t="str">
        <f t="shared" si="6"/>
        <v/>
      </c>
      <c r="R52" s="33" t="str">
        <f t="shared" si="7"/>
        <v/>
      </c>
      <c r="S52" s="3"/>
    </row>
    <row r="53" spans="8:19" x14ac:dyDescent="0.25">
      <c r="H53" s="13"/>
      <c r="I53" s="21" t="str">
        <f t="shared" si="12"/>
        <v/>
      </c>
      <c r="J53" s="22" t="str">
        <f t="shared" si="13"/>
        <v/>
      </c>
      <c r="K53" s="23" t="str">
        <f t="shared" si="14"/>
        <v/>
      </c>
      <c r="L53" s="24" t="str">
        <f t="shared" si="15"/>
        <v/>
      </c>
      <c r="M53" s="25" t="str">
        <f t="shared" si="5"/>
        <v/>
      </c>
      <c r="N53" s="26" t="str">
        <f t="shared" si="16"/>
        <v/>
      </c>
      <c r="Q53" s="32" t="str">
        <f t="shared" si="6"/>
        <v/>
      </c>
      <c r="R53" s="33" t="str">
        <f t="shared" si="7"/>
        <v/>
      </c>
      <c r="S53" s="3"/>
    </row>
    <row r="54" spans="8:19" x14ac:dyDescent="0.25">
      <c r="H54" s="13"/>
      <c r="I54" s="21" t="str">
        <f t="shared" si="12"/>
        <v/>
      </c>
      <c r="J54" s="22" t="str">
        <f t="shared" si="13"/>
        <v/>
      </c>
      <c r="K54" s="23" t="str">
        <f t="shared" si="14"/>
        <v/>
      </c>
      <c r="L54" s="24" t="str">
        <f t="shared" si="15"/>
        <v/>
      </c>
      <c r="M54" s="25" t="str">
        <f t="shared" si="5"/>
        <v/>
      </c>
      <c r="N54" s="26" t="str">
        <f t="shared" si="16"/>
        <v/>
      </c>
      <c r="Q54" s="32" t="str">
        <f t="shared" si="6"/>
        <v/>
      </c>
      <c r="R54" s="33" t="str">
        <f t="shared" si="7"/>
        <v/>
      </c>
      <c r="S54" s="3"/>
    </row>
    <row r="55" spans="8:19" x14ac:dyDescent="0.25">
      <c r="H55" s="13"/>
      <c r="I55" s="21" t="str">
        <f t="shared" si="12"/>
        <v/>
      </c>
      <c r="J55" s="22" t="str">
        <f t="shared" si="13"/>
        <v/>
      </c>
      <c r="K55" s="23" t="str">
        <f t="shared" si="14"/>
        <v/>
      </c>
      <c r="L55" s="24" t="str">
        <f t="shared" si="15"/>
        <v/>
      </c>
      <c r="M55" s="25" t="str">
        <f t="shared" si="5"/>
        <v/>
      </c>
      <c r="N55" s="26" t="str">
        <f t="shared" si="16"/>
        <v/>
      </c>
      <c r="Q55" s="32" t="str">
        <f t="shared" si="6"/>
        <v/>
      </c>
      <c r="R55" s="33" t="str">
        <f t="shared" si="7"/>
        <v/>
      </c>
      <c r="S55" s="3"/>
    </row>
    <row r="56" spans="8:19" x14ac:dyDescent="0.25">
      <c r="H56" s="13"/>
      <c r="I56" s="21" t="str">
        <f t="shared" si="12"/>
        <v/>
      </c>
      <c r="J56" s="22" t="str">
        <f t="shared" si="13"/>
        <v/>
      </c>
      <c r="K56" s="23" t="str">
        <f t="shared" si="14"/>
        <v/>
      </c>
      <c r="L56" s="24" t="str">
        <f t="shared" si="15"/>
        <v/>
      </c>
      <c r="M56" s="25" t="str">
        <f t="shared" si="5"/>
        <v/>
      </c>
      <c r="N56" s="26" t="str">
        <f t="shared" si="16"/>
        <v/>
      </c>
      <c r="Q56" s="32" t="str">
        <f t="shared" si="6"/>
        <v/>
      </c>
      <c r="R56" s="33" t="str">
        <f t="shared" si="7"/>
        <v/>
      </c>
      <c r="S56" s="3"/>
    </row>
    <row r="57" spans="8:19" x14ac:dyDescent="0.25">
      <c r="H57" s="13"/>
      <c r="I57" s="21" t="str">
        <f t="shared" si="12"/>
        <v/>
      </c>
      <c r="J57" s="22" t="str">
        <f t="shared" si="13"/>
        <v/>
      </c>
      <c r="K57" s="23" t="str">
        <f t="shared" si="14"/>
        <v/>
      </c>
      <c r="L57" s="24" t="str">
        <f t="shared" si="15"/>
        <v/>
      </c>
      <c r="M57" s="25" t="str">
        <f t="shared" si="5"/>
        <v/>
      </c>
      <c r="N57" s="26" t="str">
        <f t="shared" si="16"/>
        <v/>
      </c>
      <c r="Q57" s="32" t="str">
        <f t="shared" si="6"/>
        <v/>
      </c>
      <c r="R57" s="33" t="str">
        <f t="shared" si="7"/>
        <v/>
      </c>
      <c r="S57" s="3"/>
    </row>
    <row r="58" spans="8:19" ht="14.25" thickBot="1" x14ac:dyDescent="0.3">
      <c r="H58" s="13"/>
      <c r="I58" s="27" t="str">
        <f t="shared" si="12"/>
        <v/>
      </c>
      <c r="J58" s="28" t="str">
        <f t="shared" si="13"/>
        <v/>
      </c>
      <c r="K58" s="29" t="str">
        <f t="shared" si="14"/>
        <v/>
      </c>
      <c r="L58" s="30" t="str">
        <f t="shared" si="15"/>
        <v/>
      </c>
      <c r="M58" s="25" t="str">
        <f t="shared" si="5"/>
        <v/>
      </c>
      <c r="N58" s="31" t="str">
        <f t="shared" si="16"/>
        <v/>
      </c>
      <c r="Q58" s="32" t="str">
        <f t="shared" si="6"/>
        <v/>
      </c>
      <c r="R58" s="33" t="str">
        <f t="shared" si="7"/>
        <v/>
      </c>
      <c r="S58" s="3"/>
    </row>
    <row r="68" spans="2:7" x14ac:dyDescent="0.25">
      <c r="B68" s="2"/>
      <c r="C68" s="2"/>
      <c r="D68" s="2"/>
      <c r="E68" s="2"/>
      <c r="F68" s="2"/>
      <c r="G68" s="2"/>
    </row>
    <row r="69" spans="2:7" x14ac:dyDescent="0.25">
      <c r="B69" s="2"/>
      <c r="C69" s="2"/>
      <c r="D69" s="2"/>
      <c r="E69" s="2"/>
      <c r="F69" s="2"/>
      <c r="G69" s="2"/>
    </row>
  </sheetData>
  <sortState xmlns:xlrd2="http://schemas.microsoft.com/office/spreadsheetml/2017/richdata2" ref="H7:N26">
    <sortCondition ref="M8:M27"/>
  </sortState>
  <mergeCells count="5">
    <mergeCell ref="H6:N6"/>
    <mergeCell ref="Q6:S6"/>
    <mergeCell ref="B1:F1"/>
    <mergeCell ref="H3:M3"/>
    <mergeCell ref="H4:M4"/>
  </mergeCells>
  <phoneticPr fontId="3" type="noConversion"/>
  <conditionalFormatting sqref="O38">
    <cfRule type="top10" dxfId="0" priority="11" stopIfTrue="1" percent="1" rank="5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사용방법</vt:lpstr>
      <vt:lpstr>신규매수</vt:lpstr>
      <vt:lpstr>교체매매</vt:lpstr>
      <vt:lpstr>계산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DT1312</dc:creator>
  <cp:lastModifiedBy>김 경수</cp:lastModifiedBy>
  <dcterms:created xsi:type="dcterms:W3CDTF">2015-07-27T03:58:55Z</dcterms:created>
  <dcterms:modified xsi:type="dcterms:W3CDTF">2023-12-29T07:29:32Z</dcterms:modified>
</cp:coreProperties>
</file>